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30" activeTab="2"/>
  </bookViews>
  <sheets>
    <sheet name="PaketitF" sheetId="1" r:id="rId1"/>
    <sheet name="Lisäsivu, paketit" sheetId="2" r:id="rId2"/>
    <sheet name="AteriatF" sheetId="3" r:id="rId3"/>
    <sheet name="Yhteenveto" sheetId="4" r:id="rId4"/>
  </sheets>
  <definedNames>
    <definedName name="_xlnm.Print_Area" localSheetId="0">'PaketitF'!$A$1:$O$33</definedName>
  </definedNames>
  <calcPr fullCalcOnLoad="1"/>
</workbook>
</file>

<file path=xl/sharedStrings.xml><?xml version="1.0" encoding="utf-8"?>
<sst xmlns="http://schemas.openxmlformats.org/spreadsheetml/2006/main" count="133" uniqueCount="82">
  <si>
    <t>     </t>
  </si>
  <si>
    <t>ELINTARVIKETUKI KUMPPANIORGANISAATIOILLE / JAKELUN SEURANTALOMAKE</t>
  </si>
  <si>
    <t>Seurantalomake nro</t>
  </si>
  <si>
    <t>JAETUT PAKETIT / KPL</t>
  </si>
  <si>
    <t>Pvm</t>
  </si>
  <si>
    <t>Lihasäilyke 0,400kg</t>
  </si>
  <si>
    <t>Makaroni 0,400kg</t>
  </si>
  <si>
    <t>Hapan-korppu 0,370kg</t>
  </si>
  <si>
    <t>Sämpylä-jauho          2kg</t>
  </si>
  <si>
    <t>Vehnä-     jauho         2kg</t>
  </si>
  <si>
    <t>Maitojauhe   0,400kg</t>
  </si>
  <si>
    <t>Avun-
saajien lukumäärä; perheen koko</t>
  </si>
  <si>
    <t>Jaetut ruoka-apukassit / kpl</t>
  </si>
  <si>
    <t>Yhteensä kg</t>
  </si>
  <si>
    <t>Yhteensä kpl</t>
  </si>
  <si>
    <t>Yhteensä kg *)</t>
  </si>
  <si>
    <t>*) Pakkauksen paino x pakkausten määrä riviltä Yhteensä kpl (esim. makaroni 0,4 x 500 kpl = 200 kg)</t>
  </si>
  <si>
    <t xml:space="preserve">ELINTARVIKETUKI KUMPPANIORGANISAATIOILLE / JAKELUN SEURANTALOMAKE </t>
  </si>
  <si>
    <t>Avunsaajien 
lukumäärä;
ruokailijoiden määrä</t>
  </si>
  <si>
    <t>Rikkoutuneet tuotteet/ Hävikki</t>
  </si>
  <si>
    <t>KÄYTTÖ ATERIOISSA / KPL</t>
  </si>
  <si>
    <t xml:space="preserve">Kirjanpito sisältää jakelun seurantalomakkeita </t>
  </si>
  <si>
    <t>kpl</t>
  </si>
  <si>
    <t>Järjestön/ yhteisön nimi</t>
  </si>
  <si>
    <t>Jakeluosoite</t>
  </si>
  <si>
    <t>Yhteyshenkilö ja puh.</t>
  </si>
  <si>
    <t>Postinumero ja –toimipaikka</t>
  </si>
  <si>
    <t>Sähköpostiosoite</t>
  </si>
  <si>
    <t>Lihasäilyke kg</t>
  </si>
  <si>
    <t>Makaroni        kg</t>
  </si>
  <si>
    <t>Sämpylä-jauho           kg</t>
  </si>
  <si>
    <t>Vehnä-jauho             kg</t>
  </si>
  <si>
    <t>Maitojauhe   kg</t>
  </si>
  <si>
    <t>A. Siirto edelliseltä tukivuodelta kuluvalle tukivuodelle</t>
  </si>
  <si>
    <t>B. Tuotteita vastaanotettu</t>
  </si>
  <si>
    <t>F. Käyttö tukivuoden aikana kasseissa ja aterioissa yhteensä *)</t>
  </si>
  <si>
    <t>G. Rikkoutuneet tuotteet / hävikki</t>
  </si>
  <si>
    <t>Kirjanpito tarkastettu/hyväksytty  Pvm.</t>
  </si>
  <si>
    <t>Nimi</t>
  </si>
  <si>
    <t xml:space="preserve">*) Pakkauksen paino x pakkausten määrä riviltä Yhteensä kpl (esim. makaroni 0,4 x 500 kpl = 200 kg)
</t>
  </si>
  <si>
    <t>Jaettujen aterioiden lukumäärä yhteensä *)</t>
  </si>
  <si>
    <t>Jaettujen ruoka-apukassien lukumäärä yhteensä *)</t>
  </si>
  <si>
    <t>Kaikki jaetut yhteensä kpl</t>
  </si>
  <si>
    <t>Kaikki jaetut yhteensä kg *)</t>
  </si>
  <si>
    <t>Jatka täyttämistä lisäsivulle, kaava laskee tuotteet yhteen lisäsivun alaosaan</t>
  </si>
  <si>
    <t>Rikkoutuneet tuotteet</t>
  </si>
  <si>
    <t>*) Siirto jakelun seurantalomakkeen lisäsivulta</t>
  </si>
  <si>
    <t>Kaikki jaetut tuetteet yhteensä</t>
  </si>
  <si>
    <t>Peruna-sosejauhe 0,200 kg</t>
  </si>
  <si>
    <t>Peruna-sosejauhe       kg</t>
  </si>
  <si>
    <t>Kirjanpidon yhteenvetolomaketta ja jakelun seurantalomakkeita EI toimiteta Ruokavirastoon, vaan säilytetään yhdistyksessä / seurakunnassa mahdollisia tarkastuksia varten.</t>
  </si>
  <si>
    <t>jatko</t>
  </si>
  <si>
    <t>E. Käytettävissä ollut tuotemäärä tukivuonna (A+B+C-D)</t>
  </si>
  <si>
    <t>H. Siirto kuluvalta tukivuodelta seuraavalle tukivuodelle   (E-F-G)</t>
  </si>
  <si>
    <t>Jaetut ruoka-apukassit (kpl)</t>
  </si>
  <si>
    <t>Mysli       0,500kg</t>
  </si>
  <si>
    <t>Mysli              kg</t>
  </si>
  <si>
    <t>Hapan-korppu             kg</t>
  </si>
  <si>
    <t>Hernekeitto             kg</t>
  </si>
  <si>
    <r>
      <t>PAKETIT</t>
    </r>
    <r>
      <rPr>
        <b/>
        <sz val="18"/>
        <rFont val="Times New Roman"/>
        <family val="1"/>
      </rPr>
      <t xml:space="preserve"> F</t>
    </r>
  </si>
  <si>
    <r>
      <t xml:space="preserve">Kirjanpidon yhteenvetolomaketta ja jakelun seurantalomakkeita EI toimiteta Ruokavirastoon, vaan säilytetään yhdistyksessä/seurakunnassa mahdollisia tarkastuksia varten.
</t>
    </r>
    <r>
      <rPr>
        <b/>
        <sz val="10"/>
        <rFont val="Times New Roman"/>
        <family val="1"/>
      </rPr>
      <t>Tutustu kirjanpito-ohjeisiin ennen lomakkeen täyttämistä!</t>
    </r>
  </si>
  <si>
    <t>Puurohiutale        1kg</t>
  </si>
  <si>
    <t>Hernekeitto 0,435kg</t>
  </si>
  <si>
    <t>ATERIAT  F</t>
  </si>
  <si>
    <r>
      <rPr>
        <b/>
        <sz val="10"/>
        <rFont val="Times New Roman"/>
        <family val="1"/>
      </rPr>
      <t>Arvio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ruoka-apukassien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piiriin kuuluneiden </t>
    </r>
    <r>
      <rPr>
        <b/>
        <sz val="10"/>
        <rFont val="Times New Roman"/>
        <family val="1"/>
      </rPr>
      <t>henkilöiden lukumäärästä</t>
    </r>
    <r>
      <rPr>
        <sz val="10"/>
        <rFont val="Times New Roman"/>
        <family val="1"/>
      </rPr>
      <t>, yhteensä</t>
    </r>
  </si>
  <si>
    <r>
      <rPr>
        <b/>
        <sz val="10"/>
        <rFont val="Times New Roman"/>
        <family val="1"/>
      </rPr>
      <t>Arvio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aterioiden</t>
    </r>
    <r>
      <rPr>
        <sz val="10"/>
        <rFont val="Times New Roman"/>
        <family val="1"/>
      </rPr>
      <t xml:space="preserve"> piiriin kuuluneiden</t>
    </r>
    <r>
      <rPr>
        <b/>
        <sz val="10"/>
        <rFont val="Times New Roman"/>
        <family val="1"/>
      </rPr>
      <t xml:space="preserve"> henkilöiden lukumäärästä</t>
    </r>
    <r>
      <rPr>
        <sz val="10"/>
        <rFont val="Times New Roman"/>
        <family val="1"/>
      </rPr>
      <t>, yhteensä</t>
    </r>
  </si>
  <si>
    <t>Puuro-hiutale             kg</t>
  </si>
  <si>
    <t>Lihasäilyke 0,400 kg</t>
  </si>
  <si>
    <t>Hapan-korppu       0,370 kg</t>
  </si>
  <si>
    <t>Makaroni 0,400 kg</t>
  </si>
  <si>
    <t>Mysli      0,500 kg</t>
  </si>
  <si>
    <t>Puurohiutale        1 kg</t>
  </si>
  <si>
    <t>Vehnä-     jauho             2 kg</t>
  </si>
  <si>
    <t>Maitojauhe   0,400 kg</t>
  </si>
  <si>
    <t>Hernekeitto 0,435 kg</t>
  </si>
  <si>
    <t>Keksit    0,300 kg</t>
  </si>
  <si>
    <t>Keksit          kg</t>
  </si>
  <si>
    <t>Keksit   0,300kg</t>
  </si>
  <si>
    <t xml:space="preserve">C. Siirrot muilta järjestöiltä </t>
  </si>
  <si>
    <t xml:space="preserve">D. Siirrot muille järjestöille </t>
  </si>
  <si>
    <t>ELINTARVIKETUKI KUMPPANIORGANISAATIOILLE / KIRJANPIDON YHTEENVETO</t>
  </si>
  <si>
    <t>Sämpyläjauho             2 kg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</si>
</sst>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9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166" fontId="0" fillId="0" borderId="0" xfId="0" applyNumberFormat="1" applyFont="1" applyBorder="1" applyAlignment="1" applyProtection="1">
      <alignment horizontal="right" wrapText="1"/>
      <protection/>
    </xf>
    <xf numFmtId="49" fontId="0" fillId="0" borderId="0" xfId="0" applyNumberFormat="1" applyFont="1" applyBorder="1" applyAlignment="1" applyProtection="1">
      <alignment horizontal="right" wrapText="1" indent="2"/>
      <protection/>
    </xf>
    <xf numFmtId="166" fontId="0" fillId="33" borderId="0" xfId="0" applyNumberFormat="1" applyFont="1" applyFill="1" applyBorder="1" applyAlignment="1" applyProtection="1">
      <alignment horizontal="right" wrapText="1"/>
      <protection/>
    </xf>
    <xf numFmtId="2" fontId="0" fillId="33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Border="1" applyAlignment="1">
      <alignment horizontal="left" vertical="top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2" fontId="9" fillId="0" borderId="0" xfId="0" applyNumberFormat="1" applyFont="1" applyBorder="1" applyAlignment="1">
      <alignment horizontal="left"/>
    </xf>
    <xf numFmtId="0" fontId="14" fillId="0" borderId="10" xfId="0" applyFont="1" applyBorder="1" applyAlignment="1" applyProtection="1">
      <alignment horizontal="center"/>
      <protection locked="0"/>
    </xf>
    <xf numFmtId="0" fontId="58" fillId="0" borderId="0" xfId="0" applyFont="1" applyAlignment="1">
      <alignment/>
    </xf>
    <xf numFmtId="1" fontId="2" fillId="34" borderId="11" xfId="0" applyNumberFormat="1" applyFont="1" applyFill="1" applyBorder="1" applyAlignment="1" applyProtection="1">
      <alignment horizontal="center" wrapText="1"/>
      <protection/>
    </xf>
    <xf numFmtId="166" fontId="2" fillId="0" borderId="0" xfId="0" applyNumberFormat="1" applyFont="1" applyBorder="1" applyAlignment="1" applyProtection="1">
      <alignment horizontal="right" wrapText="1"/>
      <protection/>
    </xf>
    <xf numFmtId="166" fontId="2" fillId="33" borderId="0" xfId="0" applyNumberFormat="1" applyFont="1" applyFill="1" applyBorder="1" applyAlignment="1" applyProtection="1">
      <alignment horizontal="right" wrapText="1"/>
      <protection/>
    </xf>
    <xf numFmtId="0" fontId="15" fillId="0" borderId="12" xfId="0" applyFont="1" applyBorder="1" applyAlignment="1" applyProtection="1">
      <alignment vertical="center" wrapText="1"/>
      <protection/>
    </xf>
    <xf numFmtId="166" fontId="14" fillId="34" borderId="13" xfId="0" applyNumberFormat="1" applyFont="1" applyFill="1" applyBorder="1" applyAlignment="1" applyProtection="1">
      <alignment horizontal="right" wrapText="1"/>
      <protection/>
    </xf>
    <xf numFmtId="166" fontId="14" fillId="34" borderId="14" xfId="0" applyNumberFormat="1" applyFont="1" applyFill="1" applyBorder="1" applyAlignment="1" applyProtection="1">
      <alignment horizontal="right" wrapText="1"/>
      <protection/>
    </xf>
    <xf numFmtId="1" fontId="2" fillId="33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2" fontId="10" fillId="0" borderId="0" xfId="0" applyNumberFormat="1" applyFont="1" applyBorder="1" applyAlignment="1" applyProtection="1">
      <alignment horizontal="right"/>
      <protection/>
    </xf>
    <xf numFmtId="1" fontId="2" fillId="0" borderId="15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center" vertical="center" wrapText="1"/>
    </xf>
    <xf numFmtId="1" fontId="2" fillId="0" borderId="16" xfId="0" applyNumberFormat="1" applyFont="1" applyBorder="1" applyAlignment="1" applyProtection="1">
      <alignment horizontal="right" wrapText="1"/>
      <protection locked="0"/>
    </xf>
    <xf numFmtId="49" fontId="2" fillId="0" borderId="17" xfId="0" applyNumberFormat="1" applyFont="1" applyBorder="1" applyAlignment="1" applyProtection="1">
      <alignment wrapText="1"/>
      <protection locked="0"/>
    </xf>
    <xf numFmtId="1" fontId="2" fillId="0" borderId="18" xfId="0" applyNumberFormat="1" applyFont="1" applyBorder="1" applyAlignment="1" applyProtection="1">
      <alignment horizontal="right" wrapText="1"/>
      <protection locked="0"/>
    </xf>
    <xf numFmtId="1" fontId="2" fillId="0" borderId="19" xfId="0" applyNumberFormat="1" applyFont="1" applyBorder="1" applyAlignment="1" applyProtection="1">
      <alignment horizontal="right" wrapText="1"/>
      <protection locked="0"/>
    </xf>
    <xf numFmtId="1" fontId="2" fillId="0" borderId="20" xfId="0" applyNumberFormat="1" applyFont="1" applyBorder="1" applyAlignment="1" applyProtection="1">
      <alignment horizontal="right" wrapText="1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34" borderId="17" xfId="0" applyFont="1" applyFill="1" applyBorder="1" applyAlignment="1">
      <alignment/>
    </xf>
    <xf numFmtId="1" fontId="2" fillId="34" borderId="18" xfId="0" applyNumberFormat="1" applyFont="1" applyFill="1" applyBorder="1" applyAlignment="1">
      <alignment/>
    </xf>
    <xf numFmtId="1" fontId="2" fillId="34" borderId="19" xfId="0" applyNumberFormat="1" applyFont="1" applyFill="1" applyBorder="1" applyAlignment="1">
      <alignment/>
    </xf>
    <xf numFmtId="1" fontId="2" fillId="34" borderId="21" xfId="0" applyNumberFormat="1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166" fontId="2" fillId="33" borderId="20" xfId="0" applyNumberFormat="1" applyFont="1" applyFill="1" applyBorder="1" applyAlignment="1" applyProtection="1">
      <alignment wrapText="1"/>
      <protection/>
    </xf>
    <xf numFmtId="0" fontId="2" fillId="34" borderId="12" xfId="0" applyFont="1" applyFill="1" applyBorder="1" applyAlignment="1">
      <alignment/>
    </xf>
    <xf numFmtId="166" fontId="2" fillId="34" borderId="13" xfId="0" applyNumberFormat="1" applyFont="1" applyFill="1" applyBorder="1" applyAlignment="1">
      <alignment/>
    </xf>
    <xf numFmtId="166" fontId="2" fillId="33" borderId="0" xfId="0" applyNumberFormat="1" applyFont="1" applyFill="1" applyBorder="1" applyAlignment="1" applyProtection="1">
      <alignment wrapText="1"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58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left" wrapText="1"/>
    </xf>
    <xf numFmtId="0" fontId="23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left" indent="2"/>
      <protection/>
    </xf>
    <xf numFmtId="0" fontId="14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left" indent="2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5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left"/>
      <protection/>
    </xf>
    <xf numFmtId="166" fontId="14" fillId="34" borderId="22" xfId="0" applyNumberFormat="1" applyFont="1" applyFill="1" applyBorder="1" applyAlignment="1" applyProtection="1">
      <alignment horizontal="right" wrapText="1"/>
      <protection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top" wrapText="1"/>
    </xf>
    <xf numFmtId="1" fontId="2" fillId="0" borderId="18" xfId="0" applyNumberFormat="1" applyFont="1" applyBorder="1" applyAlignment="1" applyProtection="1">
      <alignment/>
      <protection/>
    </xf>
    <xf numFmtId="1" fontId="2" fillId="0" borderId="18" xfId="0" applyNumberFormat="1" applyFont="1" applyBorder="1" applyAlignment="1" applyProtection="1">
      <alignment horizontal="right"/>
      <protection/>
    </xf>
    <xf numFmtId="1" fontId="2" fillId="0" borderId="18" xfId="0" applyNumberFormat="1" applyFont="1" applyBorder="1" applyAlignment="1" applyProtection="1">
      <alignment horizontal="right" wrapText="1"/>
      <protection/>
    </xf>
    <xf numFmtId="1" fontId="2" fillId="34" borderId="18" xfId="0" applyNumberFormat="1" applyFont="1" applyFill="1" applyBorder="1" applyAlignment="1" applyProtection="1">
      <alignment horizontal="right" wrapText="1"/>
      <protection/>
    </xf>
    <xf numFmtId="166" fontId="2" fillId="34" borderId="23" xfId="0" applyNumberFormat="1" applyFont="1" applyFill="1" applyBorder="1" applyAlignment="1" applyProtection="1">
      <alignment horizontal="right" wrapText="1"/>
      <protection/>
    </xf>
    <xf numFmtId="49" fontId="2" fillId="0" borderId="17" xfId="0" applyNumberFormat="1" applyFont="1" applyBorder="1" applyAlignment="1" applyProtection="1">
      <alignment wrapText="1"/>
      <protection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wrapText="1"/>
    </xf>
    <xf numFmtId="166" fontId="2" fillId="34" borderId="13" xfId="0" applyNumberFormat="1" applyFont="1" applyFill="1" applyBorder="1" applyAlignment="1" applyProtection="1">
      <alignment horizontal="right" wrapText="1"/>
      <protection/>
    </xf>
    <xf numFmtId="166" fontId="2" fillId="34" borderId="14" xfId="0" applyNumberFormat="1" applyFont="1" applyFill="1" applyBorder="1" applyAlignment="1" applyProtection="1">
      <alignment horizontal="right" wrapText="1"/>
      <protection/>
    </xf>
    <xf numFmtId="49" fontId="2" fillId="0" borderId="24" xfId="0" applyNumberFormat="1" applyFont="1" applyBorder="1" applyAlignment="1" applyProtection="1">
      <alignment wrapText="1"/>
      <protection locked="0"/>
    </xf>
    <xf numFmtId="1" fontId="2" fillId="0" borderId="25" xfId="0" applyNumberFormat="1" applyFont="1" applyBorder="1" applyAlignment="1" applyProtection="1">
      <alignment horizontal="right" wrapText="1"/>
      <protection locked="0"/>
    </xf>
    <xf numFmtId="1" fontId="2" fillId="0" borderId="26" xfId="0" applyNumberFormat="1" applyFont="1" applyBorder="1" applyAlignment="1" applyProtection="1">
      <alignment horizontal="right" wrapText="1"/>
      <protection locked="0"/>
    </xf>
    <xf numFmtId="1" fontId="2" fillId="0" borderId="19" xfId="0" applyNumberFormat="1" applyFont="1" applyBorder="1" applyAlignment="1" applyProtection="1">
      <alignment horizontal="right" wrapText="1"/>
      <protection/>
    </xf>
    <xf numFmtId="1" fontId="2" fillId="34" borderId="19" xfId="0" applyNumberFormat="1" applyFont="1" applyFill="1" applyBorder="1" applyAlignment="1" applyProtection="1">
      <alignment horizontal="right" wrapText="1"/>
      <protection/>
    </xf>
    <xf numFmtId="166" fontId="2" fillId="0" borderId="27" xfId="0" applyNumberFormat="1" applyFont="1" applyBorder="1" applyAlignment="1" applyProtection="1">
      <alignment horizontal="right" wrapText="1"/>
      <protection/>
    </xf>
    <xf numFmtId="1" fontId="2" fillId="0" borderId="28" xfId="0" applyNumberFormat="1" applyFont="1" applyBorder="1" applyAlignment="1" applyProtection="1">
      <alignment horizontal="right" wrapText="1"/>
      <protection locked="0"/>
    </xf>
    <xf numFmtId="1" fontId="2" fillId="0" borderId="20" xfId="0" applyNumberFormat="1" applyFont="1" applyBorder="1" applyAlignment="1" applyProtection="1">
      <alignment horizontal="right" wrapText="1"/>
      <protection/>
    </xf>
    <xf numFmtId="1" fontId="2" fillId="0" borderId="29" xfId="0" applyNumberFormat="1" applyFont="1" applyBorder="1" applyAlignment="1" applyProtection="1">
      <alignment horizontal="right" wrapText="1"/>
      <protection locked="0"/>
    </xf>
    <xf numFmtId="1" fontId="2" fillId="0" borderId="30" xfId="0" applyNumberFormat="1" applyFont="1" applyBorder="1" applyAlignment="1" applyProtection="1">
      <alignment horizontal="right" wrapText="1"/>
      <protection locked="0"/>
    </xf>
    <xf numFmtId="1" fontId="2" fillId="0" borderId="30" xfId="0" applyNumberFormat="1" applyFont="1" applyBorder="1" applyAlignment="1" applyProtection="1">
      <alignment horizontal="right" wrapText="1"/>
      <protection/>
    </xf>
    <xf numFmtId="1" fontId="2" fillId="34" borderId="21" xfId="0" applyNumberFormat="1" applyFont="1" applyFill="1" applyBorder="1" applyAlignment="1" applyProtection="1">
      <alignment horizontal="center" wrapText="1"/>
      <protection/>
    </xf>
    <xf numFmtId="166" fontId="2" fillId="0" borderId="31" xfId="0" applyNumberFormat="1" applyFont="1" applyBorder="1" applyAlignment="1" applyProtection="1">
      <alignment horizontal="right" wrapText="1"/>
      <protection/>
    </xf>
    <xf numFmtId="166" fontId="2" fillId="34" borderId="28" xfId="0" applyNumberFormat="1" applyFont="1" applyFill="1" applyBorder="1" applyAlignment="1" applyProtection="1">
      <alignment horizontal="right" wrapText="1"/>
      <protection/>
    </xf>
    <xf numFmtId="166" fontId="2" fillId="34" borderId="20" xfId="0" applyNumberFormat="1" applyFont="1" applyFill="1" applyBorder="1" applyAlignment="1" applyProtection="1">
      <alignment horizontal="right" wrapText="1"/>
      <protection/>
    </xf>
    <xf numFmtId="166" fontId="2" fillId="0" borderId="20" xfId="0" applyNumberFormat="1" applyFont="1" applyBorder="1" applyAlignment="1" applyProtection="1">
      <alignment/>
      <protection/>
    </xf>
    <xf numFmtId="166" fontId="2" fillId="34" borderId="11" xfId="0" applyNumberFormat="1" applyFont="1" applyFill="1" applyBorder="1" applyAlignment="1" applyProtection="1">
      <alignment horizontal="right" wrapText="1"/>
      <protection/>
    </xf>
    <xf numFmtId="166" fontId="14" fillId="34" borderId="18" xfId="0" applyNumberFormat="1" applyFont="1" applyFill="1" applyBorder="1" applyAlignment="1" applyProtection="1">
      <alignment horizontal="right" wrapText="1"/>
      <protection/>
    </xf>
    <xf numFmtId="166" fontId="14" fillId="34" borderId="23" xfId="0" applyNumberFormat="1" applyFont="1" applyFill="1" applyBorder="1" applyAlignment="1" applyProtection="1">
      <alignment horizontal="right" wrapText="1"/>
      <protection/>
    </xf>
    <xf numFmtId="166" fontId="2" fillId="34" borderId="32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0" borderId="30" xfId="0" applyFont="1" applyBorder="1" applyAlignment="1" applyProtection="1">
      <alignment/>
      <protection locked="0"/>
    </xf>
    <xf numFmtId="0" fontId="2" fillId="33" borderId="31" xfId="0" applyFont="1" applyFill="1" applyBorder="1" applyAlignment="1">
      <alignment/>
    </xf>
    <xf numFmtId="166" fontId="2" fillId="34" borderId="11" xfId="0" applyNumberFormat="1" applyFont="1" applyFill="1" applyBorder="1" applyAlignment="1" applyProtection="1">
      <alignment wrapText="1"/>
      <protection/>
    </xf>
    <xf numFmtId="0" fontId="17" fillId="0" borderId="34" xfId="0" applyFont="1" applyBorder="1" applyAlignment="1">
      <alignment horizontal="left" vertical="center" wrapText="1"/>
    </xf>
    <xf numFmtId="1" fontId="14" fillId="35" borderId="16" xfId="0" applyNumberFormat="1" applyFont="1" applyFill="1" applyBorder="1" applyAlignment="1">
      <alignment/>
    </xf>
    <xf numFmtId="1" fontId="14" fillId="35" borderId="16" xfId="0" applyNumberFormat="1" applyFont="1" applyFill="1" applyBorder="1" applyAlignment="1">
      <alignment horizontal="center"/>
    </xf>
    <xf numFmtId="166" fontId="2" fillId="33" borderId="22" xfId="0" applyNumberFormat="1" applyFont="1" applyFill="1" applyBorder="1" applyAlignment="1" applyProtection="1">
      <alignment horizontal="right" wrapText="1"/>
      <protection/>
    </xf>
    <xf numFmtId="0" fontId="17" fillId="0" borderId="12" xfId="0" applyFont="1" applyBorder="1" applyAlignment="1">
      <alignment wrapText="1"/>
    </xf>
    <xf numFmtId="166" fontId="14" fillId="35" borderId="13" xfId="0" applyNumberFormat="1" applyFont="1" applyFill="1" applyBorder="1" applyAlignment="1">
      <alignment/>
    </xf>
    <xf numFmtId="0" fontId="14" fillId="33" borderId="13" xfId="0" applyFont="1" applyFill="1" applyBorder="1" applyAlignment="1">
      <alignment/>
    </xf>
    <xf numFmtId="166" fontId="14" fillId="35" borderId="14" xfId="0" applyNumberFormat="1" applyFont="1" applyFill="1" applyBorder="1" applyAlignment="1" applyProtection="1">
      <alignment horizontal="right" wrapText="1"/>
      <protection/>
    </xf>
    <xf numFmtId="0" fontId="8" fillId="0" borderId="17" xfId="0" applyFont="1" applyBorder="1" applyAlignment="1">
      <alignment vertical="center" wrapText="1"/>
    </xf>
    <xf numFmtId="0" fontId="8" fillId="0" borderId="12" xfId="0" applyFont="1" applyBorder="1" applyAlignment="1">
      <alignment wrapText="1"/>
    </xf>
    <xf numFmtId="1" fontId="2" fillId="34" borderId="21" xfId="0" applyNumberFormat="1" applyFont="1" applyFill="1" applyBorder="1" applyAlignment="1" applyProtection="1">
      <alignment horizontal="right" wrapText="1"/>
      <protection/>
    </xf>
    <xf numFmtId="49" fontId="2" fillId="0" borderId="31" xfId="0" applyNumberFormat="1" applyFont="1" applyBorder="1" applyAlignment="1" applyProtection="1">
      <alignment horizontal="right" wrapText="1" indent="2"/>
      <protection/>
    </xf>
    <xf numFmtId="166" fontId="2" fillId="34" borderId="22" xfId="0" applyNumberFormat="1" applyFont="1" applyFill="1" applyBorder="1" applyAlignment="1" applyProtection="1">
      <alignment horizontal="right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horizontal="center" vertical="top" wrapText="1"/>
      <protection locked="0"/>
    </xf>
    <xf numFmtId="2" fontId="2" fillId="0" borderId="18" xfId="0" applyNumberFormat="1" applyFont="1" applyBorder="1" applyAlignment="1" applyProtection="1">
      <alignment horizontal="right" wrapText="1"/>
      <protection locked="0"/>
    </xf>
    <xf numFmtId="0" fontId="2" fillId="0" borderId="18" xfId="0" applyFont="1" applyBorder="1" applyAlignment="1" applyProtection="1">
      <alignment horizontal="right" wrapText="1"/>
      <protection locked="0"/>
    </xf>
    <xf numFmtId="166" fontId="14" fillId="34" borderId="18" xfId="42" applyNumberFormat="1" applyFont="1" applyFill="1" applyBorder="1" applyAlignment="1" applyProtection="1">
      <alignment horizontal="right" wrapText="1"/>
      <protection/>
    </xf>
    <xf numFmtId="2" fontId="2" fillId="0" borderId="23" xfId="0" applyNumberFormat="1" applyFont="1" applyBorder="1" applyAlignment="1" applyProtection="1">
      <alignment horizontal="right" wrapText="1"/>
      <protection locked="0"/>
    </xf>
    <xf numFmtId="166" fontId="14" fillId="34" borderId="23" xfId="42" applyNumberFormat="1" applyFont="1" applyFill="1" applyBorder="1" applyAlignment="1" applyProtection="1">
      <alignment horizontal="right" wrapText="1"/>
      <protection/>
    </xf>
    <xf numFmtId="1" fontId="14" fillId="34" borderId="22" xfId="0" applyNumberFormat="1" applyFont="1" applyFill="1" applyBorder="1" applyAlignment="1" applyProtection="1">
      <alignment/>
      <protection/>
    </xf>
    <xf numFmtId="1" fontId="14" fillId="34" borderId="14" xfId="0" applyNumberFormat="1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2" fontId="2" fillId="0" borderId="23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15" fillId="0" borderId="34" xfId="0" applyNumberFormat="1" applyFont="1" applyBorder="1" applyAlignment="1" applyProtection="1">
      <alignment vertical="center" wrapText="1"/>
      <protection/>
    </xf>
    <xf numFmtId="0" fontId="15" fillId="0" borderId="17" xfId="0" applyFont="1" applyBorder="1" applyAlignment="1" applyProtection="1">
      <alignment vertical="center" wrapText="1"/>
      <protection/>
    </xf>
    <xf numFmtId="0" fontId="7" fillId="0" borderId="19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7" fillId="0" borderId="3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 shrinkToFit="1"/>
    </xf>
    <xf numFmtId="0" fontId="7" fillId="0" borderId="13" xfId="0" applyFont="1" applyBorder="1" applyAlignment="1">
      <alignment horizontal="center" vertical="top" wrapText="1" shrinkToFit="1"/>
    </xf>
    <xf numFmtId="0" fontId="7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 shrinkToFit="1"/>
    </xf>
    <xf numFmtId="0" fontId="14" fillId="0" borderId="3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49" fontId="8" fillId="0" borderId="34" xfId="0" applyNumberFormat="1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4" fillId="0" borderId="18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34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276225</xdr:rowOff>
    </xdr:from>
    <xdr:to>
      <xdr:col>2</xdr:col>
      <xdr:colOff>628650</xdr:colOff>
      <xdr:row>2</xdr:row>
      <xdr:rowOff>333375</xdr:rowOff>
    </xdr:to>
    <xdr:pic>
      <xdr:nvPicPr>
        <xdr:cNvPr id="1" name="Kuv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6225"/>
          <a:ext cx="1914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3</xdr:col>
      <xdr:colOff>0</xdr:colOff>
      <xdr:row>5</xdr:row>
      <xdr:rowOff>266700</xdr:rowOff>
    </xdr:to>
    <xdr:pic>
      <xdr:nvPicPr>
        <xdr:cNvPr id="1" name="Kuv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9550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238125</xdr:rowOff>
    </xdr:from>
    <xdr:to>
      <xdr:col>2</xdr:col>
      <xdr:colOff>600075</xdr:colOff>
      <xdr:row>2</xdr:row>
      <xdr:rowOff>390525</xdr:rowOff>
    </xdr:to>
    <xdr:pic>
      <xdr:nvPicPr>
        <xdr:cNvPr id="1" name="Kuv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38125"/>
          <a:ext cx="1952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200025</xdr:rowOff>
    </xdr:from>
    <xdr:to>
      <xdr:col>2</xdr:col>
      <xdr:colOff>381000</xdr:colOff>
      <xdr:row>4</xdr:row>
      <xdr:rowOff>47625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2247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view="pageLayout" workbookViewId="0" topLeftCell="A20">
      <selection activeCell="M1" sqref="M1"/>
    </sheetView>
  </sheetViews>
  <sheetFormatPr defaultColWidth="9.140625" defaultRowHeight="12.75"/>
  <cols>
    <col min="1" max="1" width="11.140625" style="1" customWidth="1"/>
    <col min="2" max="2" width="9.57421875" style="1" customWidth="1"/>
    <col min="3" max="3" width="9.421875" style="1" customWidth="1"/>
    <col min="4" max="5" width="9.57421875" style="1" customWidth="1"/>
    <col min="6" max="6" width="10.421875" style="1" customWidth="1"/>
    <col min="7" max="7" width="11.00390625" style="1" customWidth="1"/>
    <col min="8" max="8" width="9.57421875" style="1" customWidth="1"/>
    <col min="9" max="9" width="10.00390625" style="1" customWidth="1"/>
    <col min="10" max="12" width="9.421875" style="1" customWidth="1"/>
    <col min="13" max="13" width="9.8515625" style="1" customWidth="1"/>
    <col min="14" max="14" width="8.57421875" style="1" customWidth="1"/>
    <col min="15" max="15" width="11.421875" style="3" customWidth="1"/>
    <col min="16" max="16384" width="9.140625" style="1" customWidth="1"/>
  </cols>
  <sheetData>
    <row r="1" spans="1:15" ht="36.75" customHeight="1">
      <c r="A1" s="4"/>
      <c r="B1" s="14"/>
      <c r="C1" s="15"/>
      <c r="D1" s="16"/>
      <c r="E1" s="15"/>
      <c r="F1" s="17"/>
      <c r="G1" s="17"/>
      <c r="H1" s="17"/>
      <c r="I1" s="17"/>
      <c r="J1" s="18"/>
      <c r="K1" s="18"/>
      <c r="L1" s="63" t="s">
        <v>1</v>
      </c>
      <c r="M1" s="86">
        <v>2021</v>
      </c>
      <c r="N1" s="84" t="s">
        <v>59</v>
      </c>
      <c r="O1" s="19"/>
    </row>
    <row r="2" spans="1:15" ht="20.25" customHeight="1">
      <c r="A2" s="4"/>
      <c r="B2" s="19"/>
      <c r="C2" s="163" t="s">
        <v>0</v>
      </c>
      <c r="D2" s="163"/>
      <c r="E2" s="20"/>
      <c r="F2" s="20"/>
      <c r="G2" s="20"/>
      <c r="H2" s="20"/>
      <c r="I2" s="21"/>
      <c r="L2" s="64" t="s">
        <v>2</v>
      </c>
      <c r="M2" s="22"/>
      <c r="N2" s="83"/>
      <c r="O2" s="19"/>
    </row>
    <row r="3" spans="1:15" ht="30" customHeight="1" thickBot="1">
      <c r="A3" s="19"/>
      <c r="B3" s="23">
        <v>0.4</v>
      </c>
      <c r="C3" s="23">
        <v>0.37</v>
      </c>
      <c r="D3" s="23">
        <v>0.4</v>
      </c>
      <c r="E3" s="23">
        <v>0.5</v>
      </c>
      <c r="F3" s="23">
        <v>1</v>
      </c>
      <c r="G3" s="23">
        <v>2</v>
      </c>
      <c r="H3" s="23">
        <v>2</v>
      </c>
      <c r="I3" s="23">
        <v>0.4</v>
      </c>
      <c r="J3" s="23">
        <v>0.435</v>
      </c>
      <c r="K3" s="23">
        <v>0.2</v>
      </c>
      <c r="L3" s="23">
        <v>0.3</v>
      </c>
      <c r="M3" s="19"/>
      <c r="N3" s="19"/>
      <c r="O3" s="19"/>
    </row>
    <row r="4" spans="1:15" s="2" customFormat="1" ht="11.25" customHeight="1">
      <c r="A4" s="164" t="s">
        <v>4</v>
      </c>
      <c r="B4" s="151" t="s">
        <v>3</v>
      </c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155" t="s">
        <v>11</v>
      </c>
      <c r="N4" s="172" t="s">
        <v>54</v>
      </c>
      <c r="O4" s="167" t="s">
        <v>13</v>
      </c>
    </row>
    <row r="5" spans="1:15" s="2" customFormat="1" ht="11.25" customHeight="1">
      <c r="A5" s="165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  <c r="M5" s="156"/>
      <c r="N5" s="173"/>
      <c r="O5" s="168"/>
    </row>
    <row r="6" spans="1:15" s="2" customFormat="1" ht="11.25" customHeight="1">
      <c r="A6" s="165"/>
      <c r="B6" s="149" t="s">
        <v>67</v>
      </c>
      <c r="C6" s="149" t="s">
        <v>68</v>
      </c>
      <c r="D6" s="149" t="s">
        <v>69</v>
      </c>
      <c r="E6" s="170" t="s">
        <v>70</v>
      </c>
      <c r="F6" s="149" t="s">
        <v>71</v>
      </c>
      <c r="G6" s="149" t="s">
        <v>81</v>
      </c>
      <c r="H6" s="149" t="s">
        <v>72</v>
      </c>
      <c r="I6" s="149" t="s">
        <v>73</v>
      </c>
      <c r="J6" s="149" t="s">
        <v>74</v>
      </c>
      <c r="K6" s="149" t="s">
        <v>48</v>
      </c>
      <c r="L6" s="160" t="s">
        <v>75</v>
      </c>
      <c r="M6" s="156"/>
      <c r="N6" s="173"/>
      <c r="O6" s="168"/>
    </row>
    <row r="7" spans="1:15" s="2" customFormat="1" ht="32.25" customHeight="1" thickBot="1">
      <c r="A7" s="166"/>
      <c r="B7" s="150"/>
      <c r="C7" s="150"/>
      <c r="D7" s="150"/>
      <c r="E7" s="171"/>
      <c r="F7" s="150"/>
      <c r="G7" s="150"/>
      <c r="H7" s="150"/>
      <c r="I7" s="150"/>
      <c r="J7" s="150"/>
      <c r="K7" s="150"/>
      <c r="L7" s="161"/>
      <c r="M7" s="157"/>
      <c r="N7" s="174"/>
      <c r="O7" s="169"/>
    </row>
    <row r="8" spans="1:15" s="5" customFormat="1" ht="17.25" customHeight="1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105"/>
      <c r="N8" s="107"/>
      <c r="O8" s="112">
        <f>B8*B$3+C8*C$3+D8*D$3+E8*E$3+F8*F$3+G8*G$3+H8*H$3+I8*I$3+J8*J$3+K8*K$3+L8*L$3</f>
        <v>0</v>
      </c>
    </row>
    <row r="9" spans="1:15" s="5" customFormat="1" ht="15.75" customHeight="1">
      <c r="A9" s="38" t="s">
        <v>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108"/>
      <c r="O9" s="113">
        <f aca="true" t="shared" si="0" ref="O9:O23">B9*B$3+C9*C$3+D9*D$3+E9*E$3+F9*F$3+G9*G$3+H9*H$3+I9*I$3+J9*J$3+K9*K$3+L9*L$3</f>
        <v>0</v>
      </c>
    </row>
    <row r="10" spans="1:15" s="5" customFormat="1" ht="15" customHeight="1">
      <c r="A10" s="38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108"/>
      <c r="O10" s="113">
        <f t="shared" si="0"/>
        <v>0</v>
      </c>
    </row>
    <row r="11" spans="1:15" s="5" customFormat="1" ht="15" customHeight="1">
      <c r="A11" s="38" t="s">
        <v>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108"/>
      <c r="O11" s="113">
        <f t="shared" si="0"/>
        <v>0</v>
      </c>
    </row>
    <row r="12" spans="1:15" s="5" customFormat="1" ht="16.5" customHeight="1">
      <c r="A12" s="38" t="s">
        <v>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1"/>
      <c r="N12" s="108"/>
      <c r="O12" s="113">
        <f t="shared" si="0"/>
        <v>0</v>
      </c>
    </row>
    <row r="13" spans="1:15" s="5" customFormat="1" ht="15.75" customHeight="1">
      <c r="A13" s="38" t="s">
        <v>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108"/>
      <c r="O13" s="113">
        <f t="shared" si="0"/>
        <v>0</v>
      </c>
    </row>
    <row r="14" spans="1:15" s="5" customFormat="1" ht="15.75" customHeight="1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1"/>
      <c r="N14" s="108"/>
      <c r="O14" s="113">
        <f t="shared" si="0"/>
        <v>0</v>
      </c>
    </row>
    <row r="15" spans="1:15" s="5" customFormat="1" ht="15" customHeight="1">
      <c r="A15" s="38" t="s">
        <v>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108"/>
      <c r="O15" s="113">
        <f t="shared" si="0"/>
        <v>0</v>
      </c>
    </row>
    <row r="16" spans="1:15" s="5" customFormat="1" ht="15.75" customHeight="1">
      <c r="A16" s="38" t="s">
        <v>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1"/>
      <c r="N16" s="108"/>
      <c r="O16" s="113">
        <f t="shared" si="0"/>
        <v>0</v>
      </c>
    </row>
    <row r="17" spans="1:15" s="5" customFormat="1" ht="16.5" customHeight="1">
      <c r="A17" s="38" t="s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108"/>
      <c r="O17" s="113">
        <f t="shared" si="0"/>
        <v>0</v>
      </c>
    </row>
    <row r="18" spans="1:15" s="5" customFormat="1" ht="16.5" customHeight="1">
      <c r="A18" s="38" t="s">
        <v>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108"/>
      <c r="O18" s="113">
        <f t="shared" si="0"/>
        <v>0</v>
      </c>
    </row>
    <row r="19" spans="1:15" s="5" customFormat="1" ht="16.5" customHeight="1">
      <c r="A19" s="38" t="s">
        <v>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41"/>
      <c r="N19" s="108"/>
      <c r="O19" s="113">
        <f t="shared" si="0"/>
        <v>0</v>
      </c>
    </row>
    <row r="20" spans="1:15" s="5" customFormat="1" ht="16.5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108"/>
      <c r="O20" s="113">
        <f t="shared" si="0"/>
        <v>0</v>
      </c>
    </row>
    <row r="21" spans="1:15" s="5" customFormat="1" ht="16.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108"/>
      <c r="O21" s="113">
        <f t="shared" si="0"/>
        <v>0</v>
      </c>
    </row>
    <row r="22" spans="1:15" s="5" customFormat="1" ht="16.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108"/>
      <c r="O22" s="113">
        <f t="shared" si="0"/>
        <v>0</v>
      </c>
    </row>
    <row r="23" spans="1:15" s="5" customFormat="1" ht="15.75" customHeight="1">
      <c r="A23" s="38" t="s">
        <v>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108"/>
      <c r="O23" s="113">
        <f t="shared" si="0"/>
        <v>0</v>
      </c>
    </row>
    <row r="24" spans="1:15" s="5" customFormat="1" ht="18" customHeight="1">
      <c r="A24" s="94"/>
      <c r="B24" s="89" t="s">
        <v>44</v>
      </c>
      <c r="C24" s="89"/>
      <c r="D24" s="89"/>
      <c r="E24" s="90"/>
      <c r="F24" s="90"/>
      <c r="G24" s="90"/>
      <c r="H24" s="91"/>
      <c r="I24" s="91"/>
      <c r="J24" s="91"/>
      <c r="K24" s="91"/>
      <c r="L24" s="102"/>
      <c r="M24" s="106"/>
      <c r="N24" s="109"/>
      <c r="O24" s="113"/>
    </row>
    <row r="25" spans="1:15" s="5" customFormat="1" ht="18.75" customHeight="1" thickBot="1">
      <c r="A25" s="95" t="s">
        <v>14</v>
      </c>
      <c r="B25" s="92">
        <f aca="true" t="shared" si="1" ref="B25:N25">SUM(B8:B24)</f>
        <v>0</v>
      </c>
      <c r="C25" s="92">
        <f t="shared" si="1"/>
        <v>0</v>
      </c>
      <c r="D25" s="92">
        <f t="shared" si="1"/>
        <v>0</v>
      </c>
      <c r="E25" s="92">
        <f t="shared" si="1"/>
        <v>0</v>
      </c>
      <c r="F25" s="92">
        <f t="shared" si="1"/>
        <v>0</v>
      </c>
      <c r="G25" s="92">
        <f t="shared" si="1"/>
        <v>0</v>
      </c>
      <c r="H25" s="92">
        <f t="shared" si="1"/>
        <v>0</v>
      </c>
      <c r="I25" s="92">
        <f t="shared" si="1"/>
        <v>0</v>
      </c>
      <c r="J25" s="92">
        <f t="shared" si="1"/>
        <v>0</v>
      </c>
      <c r="K25" s="92">
        <f t="shared" si="1"/>
        <v>0</v>
      </c>
      <c r="L25" s="103">
        <f>SUM(L8:L24)</f>
        <v>0</v>
      </c>
      <c r="M25" s="24">
        <f t="shared" si="1"/>
        <v>0</v>
      </c>
      <c r="N25" s="110">
        <f t="shared" si="1"/>
        <v>0</v>
      </c>
      <c r="O25" s="114"/>
    </row>
    <row r="26" spans="1:15" s="5" customFormat="1" ht="20.25" customHeight="1" thickBot="1">
      <c r="A26" s="96" t="s">
        <v>15</v>
      </c>
      <c r="B26" s="97">
        <f aca="true" t="shared" si="2" ref="B26:K26">B3*B25</f>
        <v>0</v>
      </c>
      <c r="C26" s="97">
        <f t="shared" si="2"/>
        <v>0</v>
      </c>
      <c r="D26" s="97">
        <f t="shared" si="2"/>
        <v>0</v>
      </c>
      <c r="E26" s="97">
        <f t="shared" si="2"/>
        <v>0</v>
      </c>
      <c r="F26" s="97">
        <f t="shared" si="2"/>
        <v>0</v>
      </c>
      <c r="G26" s="97">
        <f t="shared" si="2"/>
        <v>0</v>
      </c>
      <c r="H26" s="97">
        <f t="shared" si="2"/>
        <v>0</v>
      </c>
      <c r="I26" s="97">
        <f t="shared" si="2"/>
        <v>0</v>
      </c>
      <c r="J26" s="97">
        <f t="shared" si="2"/>
        <v>0</v>
      </c>
      <c r="K26" s="97">
        <f t="shared" si="2"/>
        <v>0</v>
      </c>
      <c r="L26" s="97">
        <f>L3*L25</f>
        <v>0</v>
      </c>
      <c r="M26" s="104"/>
      <c r="N26" s="111"/>
      <c r="O26" s="115">
        <f>SUM(O8:O24)</f>
        <v>0</v>
      </c>
    </row>
    <row r="27" spans="1:15" s="5" customFormat="1" ht="20.25" customHeight="1" thickBot="1">
      <c r="A27" s="162" t="s">
        <v>45</v>
      </c>
      <c r="B27" s="162"/>
      <c r="C27" s="16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s="5" customFormat="1" ht="18" customHeight="1">
      <c r="A28" s="158" t="s">
        <v>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85">
        <f>B28*B$3+C28*C$3+D28*D$3+E28*E$3+F28*F$3+G28*G$3+H28*H$3+I28*I$3+J28*J$3+K28*K$3+L28*L$3</f>
        <v>0</v>
      </c>
      <c r="N28" s="30"/>
      <c r="O28" s="26"/>
    </row>
    <row r="29" spans="1:15" s="5" customFormat="1" ht="18" customHeight="1">
      <c r="A29" s="15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117">
        <f>B29*B$3+C29*C$3+D29*D$3+E29*E$3+F29*F$3+G29*G$3+H29*H$3+I29*I$3+J29*J$3+K29*K$3+L29*L$3</f>
        <v>0</v>
      </c>
      <c r="N29" s="30"/>
      <c r="O29" s="26"/>
    </row>
    <row r="30" spans="1:15" s="5" customFormat="1" ht="18" customHeight="1">
      <c r="A30" s="15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117">
        <f>B30*B$3+C30*C$3+D30*D$3+E30*E$3+F30*F$3+G30*G$3+H30*H$3+I30*I$3+J30*J$3+K30*K$3+L30*L$3</f>
        <v>0</v>
      </c>
      <c r="N30" s="30"/>
      <c r="O30" s="26"/>
    </row>
    <row r="31" spans="1:15" s="5" customFormat="1" ht="18" customHeight="1" thickBot="1">
      <c r="A31" s="27" t="s">
        <v>13</v>
      </c>
      <c r="B31" s="28">
        <f aca="true" t="shared" si="3" ref="B31:J31">(B30+B29+B28)*B3</f>
        <v>0</v>
      </c>
      <c r="C31" s="28">
        <f t="shared" si="3"/>
        <v>0</v>
      </c>
      <c r="D31" s="28">
        <f t="shared" si="3"/>
        <v>0</v>
      </c>
      <c r="E31" s="28">
        <f t="shared" si="3"/>
        <v>0</v>
      </c>
      <c r="F31" s="28">
        <f t="shared" si="3"/>
        <v>0</v>
      </c>
      <c r="G31" s="28">
        <f t="shared" si="3"/>
        <v>0</v>
      </c>
      <c r="H31" s="28">
        <f t="shared" si="3"/>
        <v>0</v>
      </c>
      <c r="I31" s="28">
        <f t="shared" si="3"/>
        <v>0</v>
      </c>
      <c r="J31" s="28">
        <f t="shared" si="3"/>
        <v>0</v>
      </c>
      <c r="K31" s="28">
        <f>(K30+K29+K28)*K3</f>
        <v>0</v>
      </c>
      <c r="L31" s="28">
        <f>(L30+L29+L28)*L3</f>
        <v>0</v>
      </c>
      <c r="M31" s="29">
        <f>SUM(B31:L31)</f>
        <v>0</v>
      </c>
      <c r="N31" s="30"/>
      <c r="O31" s="26"/>
    </row>
    <row r="32" spans="1:15" ht="15" customHeight="1">
      <c r="A32" s="19" t="s">
        <v>16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26.25" customHeight="1">
      <c r="A33" s="148" t="s">
        <v>60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88"/>
    </row>
    <row r="34" spans="1:15" ht="18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ht="5.25" customHeight="1"/>
  </sheetData>
  <sheetProtection password="CA31" sheet="1" selectLockedCells="1"/>
  <mergeCells count="20">
    <mergeCell ref="C2:D2"/>
    <mergeCell ref="I6:I7"/>
    <mergeCell ref="C6:C7"/>
    <mergeCell ref="A4:A7"/>
    <mergeCell ref="H6:H7"/>
    <mergeCell ref="O4:O7"/>
    <mergeCell ref="D6:D7"/>
    <mergeCell ref="E6:E7"/>
    <mergeCell ref="N4:N7"/>
    <mergeCell ref="J6:J7"/>
    <mergeCell ref="A33:N33"/>
    <mergeCell ref="F6:F7"/>
    <mergeCell ref="G6:G7"/>
    <mergeCell ref="B4:L5"/>
    <mergeCell ref="B6:B7"/>
    <mergeCell ref="M4:M7"/>
    <mergeCell ref="A28:A30"/>
    <mergeCell ref="L6:L7"/>
    <mergeCell ref="A27:C27"/>
    <mergeCell ref="K6:K7"/>
  </mergeCells>
  <printOptions/>
  <pageMargins left="0.1968503937007874" right="0.1968503937007874" top="0" bottom="0" header="0.31496062992125984" footer="0.31496062992125984"/>
  <pageSetup horizontalDpi="1200" verticalDpi="1200" orientation="landscape" paperSize="9" scale="97" r:id="rId2"/>
  <headerFooter>
    <oddFooter>&amp;R&amp;8 561024          28.2.2020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view="pageLayout" workbookViewId="0" topLeftCell="A1">
      <selection activeCell="A9" sqref="A9"/>
    </sheetView>
  </sheetViews>
  <sheetFormatPr defaultColWidth="9.140625" defaultRowHeight="12.75"/>
  <cols>
    <col min="1" max="1" width="9.8515625" style="0" customWidth="1"/>
    <col min="2" max="3" width="9.57421875" style="0" customWidth="1"/>
    <col min="4" max="4" width="9.8515625" style="0" customWidth="1"/>
    <col min="5" max="6" width="9.421875" style="0" customWidth="1"/>
    <col min="7" max="7" width="9.8515625" style="0" customWidth="1"/>
    <col min="8" max="9" width="9.57421875" style="0" customWidth="1"/>
    <col min="10" max="10" width="9.421875" style="0" customWidth="1"/>
    <col min="11" max="11" width="8.8515625" style="0" customWidth="1"/>
    <col min="12" max="12" width="10.421875" style="0" customWidth="1"/>
    <col min="13" max="13" width="9.57421875" style="0" customWidth="1"/>
    <col min="14" max="14" width="8.8515625" style="0" customWidth="1"/>
    <col min="15" max="15" width="11.421875" style="0" customWidth="1"/>
  </cols>
  <sheetData>
    <row r="1" spans="1:15" ht="12">
      <c r="A1" s="12"/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  <c r="M1" s="12"/>
      <c r="N1" s="12"/>
      <c r="O1" s="12"/>
    </row>
    <row r="2" spans="1:15" ht="13.5" thickBot="1">
      <c r="A2" s="31"/>
      <c r="B2" s="31"/>
      <c r="C2" s="31"/>
      <c r="D2" s="31"/>
      <c r="E2" s="31"/>
      <c r="F2" s="31"/>
      <c r="G2" s="32"/>
      <c r="H2" s="19"/>
      <c r="M2" s="19"/>
      <c r="N2" s="19"/>
      <c r="O2" s="19"/>
    </row>
    <row r="3" spans="1:15" ht="8.25" customHeight="1">
      <c r="A3" s="36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77" t="s">
        <v>11</v>
      </c>
      <c r="N3" s="179" t="s">
        <v>12</v>
      </c>
      <c r="O3" s="167" t="s">
        <v>13</v>
      </c>
    </row>
    <row r="4" spans="1:15" ht="8.25" customHeight="1">
      <c r="A4" s="36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178"/>
      <c r="N4" s="180"/>
      <c r="O4" s="168"/>
    </row>
    <row r="5" spans="1:15" ht="12.75">
      <c r="A5" s="36"/>
      <c r="B5" s="61"/>
      <c r="C5" s="61"/>
      <c r="D5" s="61"/>
      <c r="G5" s="62" t="s">
        <v>3</v>
      </c>
      <c r="H5" s="61"/>
      <c r="I5" s="61"/>
      <c r="J5" s="33" t="s">
        <v>2</v>
      </c>
      <c r="K5" s="34">
        <f>PaketitF!M2</f>
        <v>0</v>
      </c>
      <c r="L5" s="35" t="s">
        <v>51</v>
      </c>
      <c r="M5" s="178"/>
      <c r="N5" s="180"/>
      <c r="O5" s="168"/>
    </row>
    <row r="6" spans="1:15" ht="27.75" customHeight="1" thickBot="1">
      <c r="A6" s="36"/>
      <c r="B6" s="23">
        <v>0.4</v>
      </c>
      <c r="C6" s="23">
        <v>0.37</v>
      </c>
      <c r="D6" s="23">
        <v>0.4</v>
      </c>
      <c r="E6" s="23">
        <v>0.5</v>
      </c>
      <c r="F6" s="23">
        <v>1</v>
      </c>
      <c r="G6" s="23">
        <v>2</v>
      </c>
      <c r="H6" s="23">
        <v>2</v>
      </c>
      <c r="I6" s="23">
        <v>0.4</v>
      </c>
      <c r="J6" s="23">
        <v>0.435</v>
      </c>
      <c r="K6" s="23">
        <v>0.2</v>
      </c>
      <c r="L6" s="23">
        <v>0.3</v>
      </c>
      <c r="M6" s="178"/>
      <c r="N6" s="180"/>
      <c r="O6" s="168"/>
    </row>
    <row r="7" spans="1:15" ht="12">
      <c r="A7" s="164" t="s">
        <v>4</v>
      </c>
      <c r="B7" s="182" t="s">
        <v>5</v>
      </c>
      <c r="C7" s="182" t="s">
        <v>7</v>
      </c>
      <c r="D7" s="182" t="s">
        <v>6</v>
      </c>
      <c r="E7" s="183" t="s">
        <v>55</v>
      </c>
      <c r="F7" s="182" t="s">
        <v>61</v>
      </c>
      <c r="G7" s="182" t="s">
        <v>8</v>
      </c>
      <c r="H7" s="182" t="s">
        <v>9</v>
      </c>
      <c r="I7" s="182" t="s">
        <v>10</v>
      </c>
      <c r="J7" s="182" t="s">
        <v>62</v>
      </c>
      <c r="K7" s="182" t="s">
        <v>48</v>
      </c>
      <c r="L7" s="181" t="s">
        <v>77</v>
      </c>
      <c r="M7" s="178"/>
      <c r="N7" s="180"/>
      <c r="O7" s="168"/>
    </row>
    <row r="8" spans="1:15" ht="24" customHeight="1" thickBot="1">
      <c r="A8" s="166"/>
      <c r="B8" s="150"/>
      <c r="C8" s="150"/>
      <c r="D8" s="150"/>
      <c r="E8" s="171"/>
      <c r="F8" s="150"/>
      <c r="G8" s="150"/>
      <c r="H8" s="150"/>
      <c r="I8" s="150"/>
      <c r="J8" s="150"/>
      <c r="K8" s="150"/>
      <c r="L8" s="161"/>
      <c r="M8" s="178"/>
      <c r="N8" s="180"/>
      <c r="O8" s="168"/>
    </row>
    <row r="9" spans="1:15" ht="15" customHeigh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1"/>
      <c r="M9" s="41"/>
      <c r="N9" s="108"/>
      <c r="O9" s="113">
        <f>B9*B$6+C9*C$6+D9*D$6+E9*E$6+F9*F$6+G9*G$6+H9*H$6+I9*I$6+J9*J$6+K9*K$6+L9*L$6</f>
        <v>0</v>
      </c>
    </row>
    <row r="10" spans="1:15" ht="15" customHeight="1">
      <c r="A10" s="38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108"/>
      <c r="O10" s="113">
        <f aca="true" t="shared" si="0" ref="O10:O30">B10*B$6+C10*C$6+D10*D$6+E10*E$6+F10*F$6+G10*G$6+H10*H$6+I10*I$6+J10*J$6+K10*K$6+L10*L$6</f>
        <v>0</v>
      </c>
    </row>
    <row r="11" spans="1:15" ht="15" customHeight="1">
      <c r="A11" s="38" t="s">
        <v>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108"/>
      <c r="O11" s="113">
        <f t="shared" si="0"/>
        <v>0</v>
      </c>
    </row>
    <row r="12" spans="1:15" ht="1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45"/>
      <c r="N12" s="120"/>
      <c r="O12" s="113">
        <f t="shared" si="0"/>
        <v>0</v>
      </c>
    </row>
    <row r="13" spans="1:15" ht="1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45"/>
      <c r="N13" s="120"/>
      <c r="O13" s="113">
        <f t="shared" si="0"/>
        <v>0</v>
      </c>
    </row>
    <row r="14" spans="1:15" ht="1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5"/>
      <c r="N14" s="120"/>
      <c r="O14" s="113">
        <f t="shared" si="0"/>
        <v>0</v>
      </c>
    </row>
    <row r="15" spans="1:15" ht="15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4"/>
      <c r="M15" s="45"/>
      <c r="N15" s="120"/>
      <c r="O15" s="113">
        <f t="shared" si="0"/>
        <v>0</v>
      </c>
    </row>
    <row r="16" spans="1:15" ht="1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4"/>
      <c r="M16" s="45"/>
      <c r="N16" s="120"/>
      <c r="O16" s="113">
        <f t="shared" si="0"/>
        <v>0</v>
      </c>
    </row>
    <row r="17" spans="1:15" ht="1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45"/>
      <c r="N17" s="120"/>
      <c r="O17" s="113">
        <f t="shared" si="0"/>
        <v>0</v>
      </c>
    </row>
    <row r="18" spans="1:15" ht="15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45"/>
      <c r="N18" s="120"/>
      <c r="O18" s="113">
        <f t="shared" si="0"/>
        <v>0</v>
      </c>
    </row>
    <row r="19" spans="1:15" ht="1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5"/>
      <c r="N19" s="120"/>
      <c r="O19" s="113">
        <f t="shared" si="0"/>
        <v>0</v>
      </c>
    </row>
    <row r="20" spans="1:15" ht="1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45"/>
      <c r="N20" s="120"/>
      <c r="O20" s="113">
        <f t="shared" si="0"/>
        <v>0</v>
      </c>
    </row>
    <row r="21" spans="1:15" ht="1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45"/>
      <c r="N21" s="120"/>
      <c r="O21" s="113">
        <f t="shared" si="0"/>
        <v>0</v>
      </c>
    </row>
    <row r="22" spans="1:15" ht="15" customHeight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45"/>
      <c r="N22" s="120"/>
      <c r="O22" s="113">
        <f t="shared" si="0"/>
        <v>0</v>
      </c>
    </row>
    <row r="23" spans="1:15" ht="15" customHeigh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45"/>
      <c r="N23" s="120"/>
      <c r="O23" s="113">
        <f t="shared" si="0"/>
        <v>0</v>
      </c>
    </row>
    <row r="24" spans="1:15" ht="1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5"/>
      <c r="N24" s="120"/>
      <c r="O24" s="113">
        <f t="shared" si="0"/>
        <v>0</v>
      </c>
    </row>
    <row r="25" spans="1:15" ht="1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5"/>
      <c r="N25" s="120"/>
      <c r="O25" s="113">
        <f t="shared" si="0"/>
        <v>0</v>
      </c>
    </row>
    <row r="26" spans="1:15" ht="1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45"/>
      <c r="N26" s="120"/>
      <c r="O26" s="113">
        <f t="shared" si="0"/>
        <v>0</v>
      </c>
    </row>
    <row r="27" spans="1:15" ht="15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45"/>
      <c r="N27" s="120"/>
      <c r="O27" s="113">
        <f t="shared" si="0"/>
        <v>0</v>
      </c>
    </row>
    <row r="28" spans="1:15" ht="15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45"/>
      <c r="N28" s="120"/>
      <c r="O28" s="113">
        <f t="shared" si="0"/>
        <v>0</v>
      </c>
    </row>
    <row r="29" spans="1:15" ht="1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5"/>
      <c r="N29" s="120"/>
      <c r="O29" s="113">
        <f t="shared" si="0"/>
        <v>0</v>
      </c>
    </row>
    <row r="30" spans="1:15" ht="15" customHeigh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45"/>
      <c r="N30" s="120"/>
      <c r="O30" s="113">
        <f t="shared" si="0"/>
        <v>0</v>
      </c>
    </row>
    <row r="31" spans="1:15" ht="18" customHeight="1" thickBot="1">
      <c r="A31" s="46" t="s">
        <v>14</v>
      </c>
      <c r="B31" s="47">
        <f aca="true" t="shared" si="1" ref="B31:N31">SUM(B9:B30)</f>
        <v>0</v>
      </c>
      <c r="C31" s="47">
        <f t="shared" si="1"/>
        <v>0</v>
      </c>
      <c r="D31" s="47">
        <f t="shared" si="1"/>
        <v>0</v>
      </c>
      <c r="E31" s="47">
        <f t="shared" si="1"/>
        <v>0</v>
      </c>
      <c r="F31" s="47">
        <f t="shared" si="1"/>
        <v>0</v>
      </c>
      <c r="G31" s="47">
        <f t="shared" si="1"/>
        <v>0</v>
      </c>
      <c r="H31" s="47">
        <f t="shared" si="1"/>
        <v>0</v>
      </c>
      <c r="I31" s="47">
        <f t="shared" si="1"/>
        <v>0</v>
      </c>
      <c r="J31" s="47">
        <f t="shared" si="1"/>
        <v>0</v>
      </c>
      <c r="K31" s="47">
        <f t="shared" si="1"/>
        <v>0</v>
      </c>
      <c r="L31" s="48">
        <f t="shared" si="1"/>
        <v>0</v>
      </c>
      <c r="M31" s="50">
        <f t="shared" si="1"/>
        <v>0</v>
      </c>
      <c r="N31" s="49">
        <f t="shared" si="1"/>
        <v>0</v>
      </c>
      <c r="O31" s="51"/>
    </row>
    <row r="32" spans="1:15" ht="18" customHeight="1" thickBot="1">
      <c r="A32" s="52" t="s">
        <v>13</v>
      </c>
      <c r="B32" s="53">
        <f aca="true" t="shared" si="2" ref="B32:K32">B31*B6</f>
        <v>0</v>
      </c>
      <c r="C32" s="53">
        <f t="shared" si="2"/>
        <v>0</v>
      </c>
      <c r="D32" s="53">
        <f t="shared" si="2"/>
        <v>0</v>
      </c>
      <c r="E32" s="53">
        <f t="shared" si="2"/>
        <v>0</v>
      </c>
      <c r="F32" s="53">
        <f t="shared" si="2"/>
        <v>0</v>
      </c>
      <c r="G32" s="53">
        <f t="shared" si="2"/>
        <v>0</v>
      </c>
      <c r="H32" s="53">
        <f t="shared" si="2"/>
        <v>0</v>
      </c>
      <c r="I32" s="53">
        <f t="shared" si="2"/>
        <v>0</v>
      </c>
      <c r="J32" s="53">
        <f t="shared" si="2"/>
        <v>0</v>
      </c>
      <c r="K32" s="53">
        <f t="shared" si="2"/>
        <v>0</v>
      </c>
      <c r="L32" s="118">
        <f>L31*L6</f>
        <v>0</v>
      </c>
      <c r="M32" s="119"/>
      <c r="N32" s="121"/>
      <c r="O32" s="122">
        <f>SUM(O9:O31)</f>
        <v>0</v>
      </c>
    </row>
    <row r="33" spans="1:15" ht="27.75" customHeight="1" thickBot="1">
      <c r="A33" s="175" t="s">
        <v>47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54"/>
    </row>
    <row r="34" spans="1:15" ht="22.5" customHeight="1">
      <c r="A34" s="123" t="s">
        <v>42</v>
      </c>
      <c r="B34" s="124">
        <f>PaketitF!B25+'Lisäsivu, paketit'!B31</f>
        <v>0</v>
      </c>
      <c r="C34" s="124">
        <f>PaketitF!C25+'Lisäsivu, paketit'!C31</f>
        <v>0</v>
      </c>
      <c r="D34" s="124">
        <f>PaketitF!D25+'Lisäsivu, paketit'!D31</f>
        <v>0</v>
      </c>
      <c r="E34" s="124">
        <f>PaketitF!E25+'Lisäsivu, paketit'!E31</f>
        <v>0</v>
      </c>
      <c r="F34" s="124">
        <f>PaketitF!F25+'Lisäsivu, paketit'!F31</f>
        <v>0</v>
      </c>
      <c r="G34" s="124">
        <f>PaketitF!G25+'Lisäsivu, paketit'!G31</f>
        <v>0</v>
      </c>
      <c r="H34" s="124">
        <f>PaketitF!H25+'Lisäsivu, paketit'!H31</f>
        <v>0</v>
      </c>
      <c r="I34" s="124">
        <f>PaketitF!I25+'Lisäsivu, paketit'!I31</f>
        <v>0</v>
      </c>
      <c r="J34" s="124">
        <f>PaketitF!J25+'Lisäsivu, paketit'!J31</f>
        <v>0</v>
      </c>
      <c r="K34" s="124">
        <f>PaketitF!K25+'Lisäsivu, paketit'!K31</f>
        <v>0</v>
      </c>
      <c r="L34" s="124">
        <f>PaketitF!L25+'Lisäsivu, paketit'!L31</f>
        <v>0</v>
      </c>
      <c r="M34" s="125">
        <f>PaketitF!M25+'Lisäsivu, paketit'!M31</f>
        <v>0</v>
      </c>
      <c r="N34" s="125">
        <f>PaketitF!N25+'Lisäsivu, paketit'!N31</f>
        <v>0</v>
      </c>
      <c r="O34" s="126"/>
    </row>
    <row r="35" spans="1:15" ht="24" customHeight="1" thickBot="1">
      <c r="A35" s="127" t="s">
        <v>43</v>
      </c>
      <c r="B35" s="128">
        <f>PaketitF!B26+'Lisäsivu, paketit'!B32</f>
        <v>0</v>
      </c>
      <c r="C35" s="128">
        <f>PaketitF!C26+'Lisäsivu, paketit'!C32</f>
        <v>0</v>
      </c>
      <c r="D35" s="128">
        <f>PaketitF!D26+'Lisäsivu, paketit'!D32</f>
        <v>0</v>
      </c>
      <c r="E35" s="128">
        <f>PaketitF!E26+'Lisäsivu, paketit'!E32</f>
        <v>0</v>
      </c>
      <c r="F35" s="128">
        <f>PaketitF!F26+'Lisäsivu, paketit'!F32</f>
        <v>0</v>
      </c>
      <c r="G35" s="128">
        <f>PaketitF!G26+'Lisäsivu, paketit'!G32</f>
        <v>0</v>
      </c>
      <c r="H35" s="128">
        <f>PaketitF!H26+'Lisäsivu, paketit'!H32</f>
        <v>0</v>
      </c>
      <c r="I35" s="128">
        <f>PaketitF!I26+'Lisäsivu, paketit'!I32</f>
        <v>0</v>
      </c>
      <c r="J35" s="128">
        <f>PaketitF!J26+'Lisäsivu, paketit'!J32</f>
        <v>0</v>
      </c>
      <c r="K35" s="128">
        <f>PaketitF!K26+'Lisäsivu, paketit'!K32</f>
        <v>0</v>
      </c>
      <c r="L35" s="128">
        <f>PaketitF!L26+'Lisäsivu, paketit'!L32</f>
        <v>0</v>
      </c>
      <c r="M35" s="129"/>
      <c r="N35" s="129"/>
      <c r="O35" s="130">
        <f>SUM(B35:L35)</f>
        <v>0</v>
      </c>
    </row>
    <row r="36" spans="1:15" ht="27" customHeight="1">
      <c r="A36" s="55" t="s">
        <v>16</v>
      </c>
      <c r="B36" s="55"/>
      <c r="C36" s="55"/>
      <c r="D36" s="55"/>
      <c r="E36" s="55"/>
      <c r="F36" s="55"/>
      <c r="G36" s="55"/>
      <c r="H36" s="55"/>
      <c r="I36" s="19"/>
      <c r="J36" s="19"/>
      <c r="K36" s="19"/>
      <c r="L36" s="19"/>
      <c r="M36" s="19"/>
      <c r="N36" s="19"/>
      <c r="O36" s="19"/>
    </row>
    <row r="37" ht="15" customHeight="1"/>
    <row r="38" ht="15" customHeight="1"/>
    <row r="39" ht="18" customHeight="1"/>
    <row r="40" ht="18" customHeight="1"/>
  </sheetData>
  <sheetProtection password="CA31" sheet="1" selectLockedCells="1"/>
  <mergeCells count="16">
    <mergeCell ref="O3:O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33:N33"/>
    <mergeCell ref="M3:M8"/>
    <mergeCell ref="N3:N8"/>
    <mergeCell ref="L7:L8"/>
    <mergeCell ref="A7:A8"/>
    <mergeCell ref="K7:K8"/>
  </mergeCells>
  <printOptions/>
  <pageMargins left="0.2755905511811024" right="0.1968503937007874" top="0.15748031496062992" bottom="0" header="0.31496062992125984" footer="0.31496062992125984"/>
  <pageSetup fitToHeight="0" fitToWidth="1" horizontalDpi="600" verticalDpi="600" orientation="landscape" paperSize="9" r:id="rId2"/>
  <headerFooter>
    <oddFooter>&amp;R&amp;8  561024          28.2.2020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Layout" workbookViewId="0" topLeftCell="A1">
      <selection activeCell="M1" sqref="M1"/>
    </sheetView>
  </sheetViews>
  <sheetFormatPr defaultColWidth="9.140625" defaultRowHeight="12.75"/>
  <cols>
    <col min="1" max="1" width="11.8515625" style="1" customWidth="1"/>
    <col min="2" max="5" width="9.421875" style="1" customWidth="1"/>
    <col min="6" max="6" width="9.8515625" style="1" customWidth="1"/>
    <col min="7" max="7" width="10.421875" style="1" customWidth="1"/>
    <col min="8" max="12" width="9.421875" style="1" customWidth="1"/>
    <col min="13" max="13" width="11.57421875" style="1" customWidth="1"/>
    <col min="14" max="14" width="13.140625" style="3" customWidth="1"/>
    <col min="15" max="16384" width="9.140625" style="1" customWidth="1"/>
  </cols>
  <sheetData>
    <row r="1" spans="1:14" ht="30" customHeight="1">
      <c r="A1" s="4"/>
      <c r="B1" s="14"/>
      <c r="C1" s="19"/>
      <c r="D1" s="56"/>
      <c r="E1" s="56"/>
      <c r="F1" s="56"/>
      <c r="G1" s="56"/>
      <c r="H1" s="56"/>
      <c r="I1" s="56"/>
      <c r="J1" s="56"/>
      <c r="K1" s="56"/>
      <c r="L1" s="65" t="s">
        <v>17</v>
      </c>
      <c r="M1" s="87">
        <v>2021</v>
      </c>
      <c r="N1" s="66" t="s">
        <v>63</v>
      </c>
    </row>
    <row r="2" spans="1:14" ht="20.25" customHeight="1">
      <c r="A2" s="4"/>
      <c r="B2" s="19"/>
      <c r="C2" s="197" t="s">
        <v>0</v>
      </c>
      <c r="D2" s="197"/>
      <c r="E2" s="19"/>
      <c r="F2" s="19"/>
      <c r="G2" s="19"/>
      <c r="H2" s="19"/>
      <c r="I2" s="56"/>
      <c r="J2" s="56"/>
      <c r="K2" s="56"/>
      <c r="L2" s="59" t="s">
        <v>2</v>
      </c>
      <c r="M2" s="57"/>
      <c r="N2" s="35"/>
    </row>
    <row r="3" spans="1:14" ht="42" customHeight="1" thickBot="1">
      <c r="A3" s="19"/>
      <c r="B3" s="58">
        <v>0.4</v>
      </c>
      <c r="C3" s="58">
        <v>0.37</v>
      </c>
      <c r="D3" s="58">
        <v>0.4</v>
      </c>
      <c r="E3" s="58">
        <v>0.5</v>
      </c>
      <c r="F3" s="58">
        <v>1</v>
      </c>
      <c r="G3" s="58">
        <v>2</v>
      </c>
      <c r="H3" s="58">
        <v>2</v>
      </c>
      <c r="I3" s="58">
        <v>0.4</v>
      </c>
      <c r="J3" s="58">
        <v>0.435</v>
      </c>
      <c r="K3" s="58">
        <v>0.2</v>
      </c>
      <c r="L3" s="58">
        <v>0.3</v>
      </c>
      <c r="M3" s="19"/>
      <c r="N3" s="19"/>
    </row>
    <row r="4" spans="1:14" s="2" customFormat="1" ht="4.5" customHeight="1">
      <c r="A4" s="188" t="s">
        <v>4</v>
      </c>
      <c r="B4" s="191" t="s">
        <v>20</v>
      </c>
      <c r="C4" s="191"/>
      <c r="D4" s="191"/>
      <c r="E4" s="191"/>
      <c r="F4" s="191"/>
      <c r="G4" s="191"/>
      <c r="H4" s="191"/>
      <c r="I4" s="191"/>
      <c r="J4" s="191"/>
      <c r="K4" s="191"/>
      <c r="L4" s="192"/>
      <c r="M4" s="172" t="s">
        <v>18</v>
      </c>
      <c r="N4" s="184" t="s">
        <v>13</v>
      </c>
    </row>
    <row r="5" spans="1:14" s="2" customFormat="1" ht="9" customHeight="1">
      <c r="A5" s="189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4"/>
      <c r="M5" s="173"/>
      <c r="N5" s="185"/>
    </row>
    <row r="6" spans="1:14" s="2" customFormat="1" ht="11.25" customHeight="1">
      <c r="A6" s="189"/>
      <c r="B6" s="149" t="str">
        <f>PaketitF!B6</f>
        <v>Lihasäilyke 0,400 kg</v>
      </c>
      <c r="C6" s="149" t="str">
        <f>PaketitF!C6</f>
        <v>Hapan-korppu       0,370 kg</v>
      </c>
      <c r="D6" s="149" t="str">
        <f>PaketitF!D6</f>
        <v>Makaroni 0,400 kg</v>
      </c>
      <c r="E6" s="149" t="str">
        <f>PaketitF!E6</f>
        <v>Mysli      0,500 kg</v>
      </c>
      <c r="F6" s="149" t="str">
        <f>PaketitF!F6</f>
        <v>Puurohiutale        1 kg</v>
      </c>
      <c r="G6" s="149" t="str">
        <f>PaketitF!G6</f>
        <v>Sämpyläjauho             2 kg</v>
      </c>
      <c r="H6" s="149" t="str">
        <f>PaketitF!H6</f>
        <v>Vehnä-     jauho             2 kg</v>
      </c>
      <c r="I6" s="149" t="str">
        <f>PaketitF!I6</f>
        <v>Maitojauhe   0,400 kg</v>
      </c>
      <c r="J6" s="149" t="str">
        <f>PaketitF!J6</f>
        <v>Hernekeitto 0,435 kg</v>
      </c>
      <c r="K6" s="149" t="str">
        <f>PaketitF!K6</f>
        <v>Peruna-sosejauhe 0,200 kg</v>
      </c>
      <c r="L6" s="160" t="str">
        <f>PaketitF!L6</f>
        <v>Keksit    0,300 kg</v>
      </c>
      <c r="M6" s="173"/>
      <c r="N6" s="185"/>
    </row>
    <row r="7" spans="1:14" s="2" customFormat="1" ht="33.75" customHeight="1" thickBot="1">
      <c r="A7" s="19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61"/>
      <c r="M7" s="174"/>
      <c r="N7" s="186"/>
    </row>
    <row r="8" spans="1:14" s="5" customFormat="1" ht="16.5" customHeight="1">
      <c r="A8" s="99" t="s">
        <v>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107"/>
      <c r="N8" s="112">
        <f>B8*B$3+C8*C$3+D8*D$3+E8*E$3+F8*F$3+G8*G$3+H8*H$3+I8*I$3+J8*J$3+K8*K$3+L8*L$3</f>
        <v>0</v>
      </c>
    </row>
    <row r="9" spans="1:14" s="5" customFormat="1" ht="16.5" customHeight="1">
      <c r="A9" s="38" t="s">
        <v>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40"/>
      <c r="M9" s="108"/>
      <c r="N9" s="113">
        <f aca="true" t="shared" si="0" ref="N9:N22">B9*B$3+C9*C$3+D9*D$3+E9*E$3+F9*F$3+G9*G$3+H9*H$3+I9*I$3+J9*J$3+K9*K$3+L9*L$3</f>
        <v>0</v>
      </c>
    </row>
    <row r="10" spans="1:14" s="5" customFormat="1" ht="16.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108"/>
      <c r="N10" s="113">
        <f t="shared" si="0"/>
        <v>0</v>
      </c>
    </row>
    <row r="11" spans="1:14" s="5" customFormat="1" ht="16.5" customHeight="1">
      <c r="A11" s="38" t="s">
        <v>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108"/>
      <c r="N11" s="113">
        <f t="shared" si="0"/>
        <v>0</v>
      </c>
    </row>
    <row r="12" spans="1:14" s="5" customFormat="1" ht="16.5" customHeight="1">
      <c r="A12" s="38" t="s">
        <v>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108"/>
      <c r="N12" s="113">
        <f t="shared" si="0"/>
        <v>0</v>
      </c>
    </row>
    <row r="13" spans="1:14" s="5" customFormat="1" ht="16.5" customHeight="1">
      <c r="A13" s="38" t="s">
        <v>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108"/>
      <c r="N13" s="113">
        <f t="shared" si="0"/>
        <v>0</v>
      </c>
    </row>
    <row r="14" spans="1:14" s="5" customFormat="1" ht="16.5" customHeight="1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108"/>
      <c r="N14" s="113">
        <f t="shared" si="0"/>
        <v>0</v>
      </c>
    </row>
    <row r="15" spans="1:14" s="5" customFormat="1" ht="16.5" customHeight="1">
      <c r="A15" s="38" t="s">
        <v>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108"/>
      <c r="N15" s="113">
        <f t="shared" si="0"/>
        <v>0</v>
      </c>
    </row>
    <row r="16" spans="1:14" s="5" customFormat="1" ht="16.5" customHeight="1">
      <c r="A16" s="38" t="s">
        <v>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108"/>
      <c r="N16" s="113">
        <f t="shared" si="0"/>
        <v>0</v>
      </c>
    </row>
    <row r="17" spans="1:14" s="5" customFormat="1" ht="16.5" customHeight="1">
      <c r="A17" s="38" t="s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108"/>
      <c r="N17" s="113">
        <f t="shared" si="0"/>
        <v>0</v>
      </c>
    </row>
    <row r="18" spans="1:14" s="5" customFormat="1" ht="16.5" customHeight="1">
      <c r="A18" s="38" t="s">
        <v>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108"/>
      <c r="N18" s="113">
        <f t="shared" si="0"/>
        <v>0</v>
      </c>
    </row>
    <row r="19" spans="1:14" s="5" customFormat="1" ht="16.5" customHeight="1">
      <c r="A19" s="38" t="s">
        <v>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108"/>
      <c r="N19" s="113">
        <f t="shared" si="0"/>
        <v>0</v>
      </c>
    </row>
    <row r="20" spans="1:14" s="5" customFormat="1" ht="16.5" customHeight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108"/>
      <c r="N20" s="113">
        <f t="shared" si="0"/>
        <v>0</v>
      </c>
    </row>
    <row r="21" spans="1:14" s="5" customFormat="1" ht="16.5" customHeight="1">
      <c r="A21" s="38" t="s">
        <v>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108"/>
      <c r="N21" s="113">
        <f t="shared" si="0"/>
        <v>0</v>
      </c>
    </row>
    <row r="22" spans="1:14" s="5" customFormat="1" ht="16.5" customHeight="1">
      <c r="A22" s="38" t="s">
        <v>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108"/>
      <c r="N22" s="113">
        <f t="shared" si="0"/>
        <v>0</v>
      </c>
    </row>
    <row r="23" spans="1:14" s="5" customFormat="1" ht="16.5" customHeight="1" thickBot="1">
      <c r="A23" s="131" t="s">
        <v>14</v>
      </c>
      <c r="B23" s="92">
        <f aca="true" t="shared" si="1" ref="B23:M23">SUM(B8:B22)</f>
        <v>0</v>
      </c>
      <c r="C23" s="92">
        <f t="shared" si="1"/>
        <v>0</v>
      </c>
      <c r="D23" s="92">
        <f t="shared" si="1"/>
        <v>0</v>
      </c>
      <c r="E23" s="92">
        <f t="shared" si="1"/>
        <v>0</v>
      </c>
      <c r="F23" s="92">
        <f t="shared" si="1"/>
        <v>0</v>
      </c>
      <c r="G23" s="92">
        <f t="shared" si="1"/>
        <v>0</v>
      </c>
      <c r="H23" s="92">
        <f t="shared" si="1"/>
        <v>0</v>
      </c>
      <c r="I23" s="92">
        <f t="shared" si="1"/>
        <v>0</v>
      </c>
      <c r="J23" s="92">
        <f t="shared" si="1"/>
        <v>0</v>
      </c>
      <c r="K23" s="92">
        <f t="shared" si="1"/>
        <v>0</v>
      </c>
      <c r="L23" s="103">
        <f t="shared" si="1"/>
        <v>0</v>
      </c>
      <c r="M23" s="133">
        <f t="shared" si="1"/>
        <v>0</v>
      </c>
      <c r="N23" s="114"/>
    </row>
    <row r="24" spans="1:14" s="5" customFormat="1" ht="16.5" customHeight="1" thickBot="1">
      <c r="A24" s="132" t="s">
        <v>15</v>
      </c>
      <c r="B24" s="97">
        <f aca="true" t="shared" si="2" ref="B24:L24">B3*B23</f>
        <v>0</v>
      </c>
      <c r="C24" s="97">
        <f t="shared" si="2"/>
        <v>0</v>
      </c>
      <c r="D24" s="97">
        <f t="shared" si="2"/>
        <v>0</v>
      </c>
      <c r="E24" s="97">
        <f t="shared" si="2"/>
        <v>0</v>
      </c>
      <c r="F24" s="97">
        <f t="shared" si="2"/>
        <v>0</v>
      </c>
      <c r="G24" s="97">
        <f t="shared" si="2"/>
        <v>0</v>
      </c>
      <c r="H24" s="97">
        <f t="shared" si="2"/>
        <v>0</v>
      </c>
      <c r="I24" s="97">
        <f t="shared" si="2"/>
        <v>0</v>
      </c>
      <c r="J24" s="97">
        <f t="shared" si="2"/>
        <v>0</v>
      </c>
      <c r="K24" s="97">
        <f t="shared" si="2"/>
        <v>0</v>
      </c>
      <c r="L24" s="97">
        <f t="shared" si="2"/>
        <v>0</v>
      </c>
      <c r="M24" s="134" t="s">
        <v>0</v>
      </c>
      <c r="N24" s="115">
        <f>SUM(N8:N22)</f>
        <v>0</v>
      </c>
    </row>
    <row r="25" spans="1:14" s="5" customFormat="1" ht="21.75" customHeight="1" thickBo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7"/>
    </row>
    <row r="26" spans="1:14" s="5" customFormat="1" ht="16.5" customHeight="1">
      <c r="A26" s="195" t="s">
        <v>19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135">
        <f>B26*B$3+C26*C$3+D26*D$3+E26*E$3+F26*F$3+G26*G$3+H26*H$3+I26*I$3+J26*J$3+K26*K$3+L26*L$3</f>
        <v>0</v>
      </c>
      <c r="N26" s="9"/>
    </row>
    <row r="27" spans="1:14" s="5" customFormat="1" ht="16.5" customHeight="1">
      <c r="A27" s="196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93">
        <f>B27*B$3+C27*C$3+D27*D$3+E27*E$3+F27*F$3+G27*G$3+H27*H$3+I27*I$3+J27*J$3+K27*K$3+L27*L$3</f>
        <v>0</v>
      </c>
      <c r="N27" s="9"/>
    </row>
    <row r="28" spans="1:14" s="5" customFormat="1" ht="16.5" customHeight="1">
      <c r="A28" s="196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93">
        <f>B28*B$3+C28*C$3+D28*D$3+E28*E$3+F28*F$3+G28*G$3+H28*H$3+I28*I$3+J28*J$3+K28*K$3+L28*L$3</f>
        <v>0</v>
      </c>
      <c r="N28" s="9"/>
    </row>
    <row r="29" spans="1:14" s="5" customFormat="1" ht="16.5" customHeight="1" thickBot="1">
      <c r="A29" s="136" t="s">
        <v>13</v>
      </c>
      <c r="B29" s="97">
        <f aca="true" t="shared" si="3" ref="B29:L29">(B28+B27+B26)*B3</f>
        <v>0</v>
      </c>
      <c r="C29" s="97">
        <f t="shared" si="3"/>
        <v>0</v>
      </c>
      <c r="D29" s="97">
        <f t="shared" si="3"/>
        <v>0</v>
      </c>
      <c r="E29" s="97">
        <f t="shared" si="3"/>
        <v>0</v>
      </c>
      <c r="F29" s="97">
        <f t="shared" si="3"/>
        <v>0</v>
      </c>
      <c r="G29" s="97">
        <f t="shared" si="3"/>
        <v>0</v>
      </c>
      <c r="H29" s="97">
        <f t="shared" si="3"/>
        <v>0</v>
      </c>
      <c r="I29" s="97">
        <f t="shared" si="3"/>
        <v>0</v>
      </c>
      <c r="J29" s="97">
        <f t="shared" si="3"/>
        <v>0</v>
      </c>
      <c r="K29" s="97">
        <f t="shared" si="3"/>
        <v>0</v>
      </c>
      <c r="L29" s="97">
        <f t="shared" si="3"/>
        <v>0</v>
      </c>
      <c r="M29" s="98">
        <f>SUM(B29:L29)</f>
        <v>0</v>
      </c>
      <c r="N29" s="10"/>
    </row>
    <row r="30" spans="1:13" ht="16.5" customHeight="1">
      <c r="A30" s="187" t="s">
        <v>39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</row>
    <row r="31" spans="1:14" ht="15" customHeight="1">
      <c r="A31" s="60" t="s">
        <v>50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1"/>
    </row>
    <row r="32" spans="1:14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</sheetData>
  <sheetProtection password="CA31" sheet="1" selectLockedCells="1"/>
  <mergeCells count="18">
    <mergeCell ref="C2:D2"/>
    <mergeCell ref="M4:M7"/>
    <mergeCell ref="B6:B7"/>
    <mergeCell ref="C6:C7"/>
    <mergeCell ref="D6:D7"/>
    <mergeCell ref="E6:E7"/>
    <mergeCell ref="F6:F7"/>
    <mergeCell ref="G6:G7"/>
    <mergeCell ref="N4:N7"/>
    <mergeCell ref="A30:M30"/>
    <mergeCell ref="H6:H7"/>
    <mergeCell ref="I6:I7"/>
    <mergeCell ref="J6:J7"/>
    <mergeCell ref="L6:L7"/>
    <mergeCell ref="A4:A7"/>
    <mergeCell ref="B4:L5"/>
    <mergeCell ref="A26:A28"/>
    <mergeCell ref="K6:K7"/>
  </mergeCells>
  <printOptions/>
  <pageMargins left="0.2755905511811024" right="0" top="0" bottom="0" header="0.31496062992125984" footer="0.31496062992125984"/>
  <pageSetup horizontalDpi="600" verticalDpi="600" orientation="landscape" paperSize="9" r:id="rId2"/>
  <headerFooter alignWithMargins="0">
    <oddFooter>&amp;R&amp;8 561024          22.2.2019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view="pageLayout" workbookViewId="0" topLeftCell="A1">
      <selection activeCell="M2" sqref="M2"/>
    </sheetView>
  </sheetViews>
  <sheetFormatPr defaultColWidth="4.421875" defaultRowHeight="12.75"/>
  <cols>
    <col min="1" max="1" width="21.57421875" style="31" customWidth="1"/>
    <col min="2" max="2" width="9.421875" style="31" customWidth="1"/>
    <col min="3" max="3" width="12.140625" style="31" customWidth="1"/>
    <col min="4" max="13" width="9.140625" style="31" customWidth="1"/>
    <col min="14" max="14" width="10.00390625" style="31" customWidth="1"/>
    <col min="15" max="16384" width="4.421875" style="31" customWidth="1"/>
  </cols>
  <sheetData>
    <row r="1" ht="22.5" customHeight="1">
      <c r="M1" s="69"/>
    </row>
    <row r="2" spans="12:13" ht="22.5" customHeight="1">
      <c r="L2" s="67" t="s">
        <v>80</v>
      </c>
      <c r="M2" s="86">
        <v>2021</v>
      </c>
    </row>
    <row r="3" spans="12:14" ht="17.25" customHeight="1">
      <c r="L3" s="68" t="s">
        <v>21</v>
      </c>
      <c r="M3" s="82"/>
      <c r="N3" s="31" t="s">
        <v>22</v>
      </c>
    </row>
    <row r="4" ht="21" customHeight="1"/>
    <row r="5" spans="1:5" ht="25.5" customHeight="1">
      <c r="A5" s="70" t="s">
        <v>23</v>
      </c>
      <c r="B5" s="210"/>
      <c r="C5" s="210"/>
      <c r="D5" s="210"/>
      <c r="E5" s="210"/>
    </row>
    <row r="6" spans="1:14" ht="18.75" customHeight="1">
      <c r="A6" s="31" t="s">
        <v>24</v>
      </c>
      <c r="B6" s="209"/>
      <c r="C6" s="209"/>
      <c r="D6" s="209"/>
      <c r="E6" s="209"/>
      <c r="F6" s="71" t="s">
        <v>26</v>
      </c>
      <c r="H6" s="72"/>
      <c r="I6" s="210"/>
      <c r="J6" s="210"/>
      <c r="K6" s="210"/>
      <c r="L6" s="210"/>
      <c r="M6" s="210"/>
      <c r="N6" s="210"/>
    </row>
    <row r="7" spans="1:14" ht="19.5" customHeight="1">
      <c r="A7" s="31" t="s">
        <v>25</v>
      </c>
      <c r="B7" s="209"/>
      <c r="C7" s="209"/>
      <c r="D7" s="209"/>
      <c r="E7" s="209"/>
      <c r="F7" s="71" t="s">
        <v>27</v>
      </c>
      <c r="I7" s="209"/>
      <c r="J7" s="209"/>
      <c r="K7" s="209"/>
      <c r="L7" s="209"/>
      <c r="M7" s="209"/>
      <c r="N7" s="209"/>
    </row>
    <row r="8" spans="1:14" ht="8.25" customHeight="1">
      <c r="A8" s="73"/>
      <c r="B8" s="74"/>
      <c r="C8" s="74"/>
      <c r="D8" s="74"/>
      <c r="E8" s="74"/>
      <c r="F8" s="75"/>
      <c r="I8" s="74"/>
      <c r="J8" s="74"/>
      <c r="K8" s="74"/>
      <c r="L8" s="74"/>
      <c r="M8" s="74"/>
      <c r="N8" s="74"/>
    </row>
    <row r="9" ht="9.75" customHeight="1" thickBot="1"/>
    <row r="10" spans="1:14" ht="22.5" customHeight="1">
      <c r="A10" s="213"/>
      <c r="B10" s="214"/>
      <c r="C10" s="211" t="s">
        <v>4</v>
      </c>
      <c r="D10" s="202" t="s">
        <v>28</v>
      </c>
      <c r="E10" s="202" t="s">
        <v>57</v>
      </c>
      <c r="F10" s="202" t="s">
        <v>29</v>
      </c>
      <c r="G10" s="202" t="s">
        <v>56</v>
      </c>
      <c r="H10" s="202" t="s">
        <v>66</v>
      </c>
      <c r="I10" s="202" t="s">
        <v>30</v>
      </c>
      <c r="J10" s="202" t="s">
        <v>31</v>
      </c>
      <c r="K10" s="202" t="s">
        <v>32</v>
      </c>
      <c r="L10" s="202" t="s">
        <v>58</v>
      </c>
      <c r="M10" s="202" t="s">
        <v>49</v>
      </c>
      <c r="N10" s="217" t="s">
        <v>76</v>
      </c>
    </row>
    <row r="11" spans="1:14" ht="16.5" customHeight="1">
      <c r="A11" s="215"/>
      <c r="B11" s="216"/>
      <c r="C11" s="212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18"/>
    </row>
    <row r="12" spans="1:14" ht="24" customHeight="1">
      <c r="A12" s="200" t="s">
        <v>33</v>
      </c>
      <c r="B12" s="201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47"/>
    </row>
    <row r="13" spans="1:14" ht="24" customHeight="1">
      <c r="A13" s="200" t="s">
        <v>34</v>
      </c>
      <c r="B13" s="201"/>
      <c r="C13" s="139" t="s">
        <v>0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41"/>
    </row>
    <row r="14" spans="1:14" ht="24" customHeight="1">
      <c r="A14" s="200"/>
      <c r="B14" s="201"/>
      <c r="C14" s="139" t="s">
        <v>0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1"/>
    </row>
    <row r="15" spans="1:14" ht="24" customHeight="1">
      <c r="A15" s="200"/>
      <c r="B15" s="201"/>
      <c r="C15" s="139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41"/>
    </row>
    <row r="16" spans="1:14" ht="24" customHeight="1">
      <c r="A16" s="200" t="s">
        <v>78</v>
      </c>
      <c r="B16" s="201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41"/>
    </row>
    <row r="17" spans="1:14" ht="24" customHeight="1">
      <c r="A17" s="200" t="s">
        <v>79</v>
      </c>
      <c r="B17" s="201"/>
      <c r="C17" s="137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41"/>
    </row>
    <row r="18" spans="1:14" ht="24" customHeight="1">
      <c r="A18" s="206" t="s">
        <v>52</v>
      </c>
      <c r="B18" s="207"/>
      <c r="C18" s="207"/>
      <c r="D18" s="116">
        <f aca="true" t="shared" si="0" ref="D18:M18">D12+D13+D14+D15+D16-D17</f>
        <v>0</v>
      </c>
      <c r="E18" s="116">
        <f t="shared" si="0"/>
        <v>0</v>
      </c>
      <c r="F18" s="116">
        <f t="shared" si="0"/>
        <v>0</v>
      </c>
      <c r="G18" s="116">
        <f t="shared" si="0"/>
        <v>0</v>
      </c>
      <c r="H18" s="116">
        <f t="shared" si="0"/>
        <v>0</v>
      </c>
      <c r="I18" s="116">
        <f t="shared" si="0"/>
        <v>0</v>
      </c>
      <c r="J18" s="116">
        <f t="shared" si="0"/>
        <v>0</v>
      </c>
      <c r="K18" s="116">
        <f t="shared" si="0"/>
        <v>0</v>
      </c>
      <c r="L18" s="116">
        <f t="shared" si="0"/>
        <v>0</v>
      </c>
      <c r="M18" s="116">
        <f t="shared" si="0"/>
        <v>0</v>
      </c>
      <c r="N18" s="117">
        <f>N12+N13+N14+N15+N16-N17</f>
        <v>0</v>
      </c>
    </row>
    <row r="19" spans="1:14" ht="24" customHeight="1">
      <c r="A19" s="206" t="s">
        <v>35</v>
      </c>
      <c r="B19" s="207"/>
      <c r="C19" s="207"/>
      <c r="D19" s="116">
        <f>'Lisäsivu, paketit'!B35+AteriatF!B24</f>
        <v>0</v>
      </c>
      <c r="E19" s="116">
        <f>'Lisäsivu, paketit'!C35+AteriatF!C24</f>
        <v>0</v>
      </c>
      <c r="F19" s="116">
        <f>'Lisäsivu, paketit'!D35+AteriatF!D24</f>
        <v>0</v>
      </c>
      <c r="G19" s="116">
        <f>'Lisäsivu, paketit'!E35+AteriatF!E24</f>
        <v>0</v>
      </c>
      <c r="H19" s="116">
        <f>'Lisäsivu, paketit'!F35+AteriatF!F24</f>
        <v>0</v>
      </c>
      <c r="I19" s="116">
        <f>'Lisäsivu, paketit'!G35+AteriatF!G24</f>
        <v>0</v>
      </c>
      <c r="J19" s="116">
        <f>'Lisäsivu, paketit'!H35+AteriatF!H24</f>
        <v>0</v>
      </c>
      <c r="K19" s="116">
        <f>'Lisäsivu, paketit'!I35+AteriatF!I24</f>
        <v>0</v>
      </c>
      <c r="L19" s="116">
        <f>'Lisäsivu, paketit'!J35+AteriatF!J24</f>
        <v>0</v>
      </c>
      <c r="M19" s="116">
        <f>'Lisäsivu, paketit'!K35+AteriatF!K24</f>
        <v>0</v>
      </c>
      <c r="N19" s="117">
        <f>'Lisäsivu, paketit'!L35+AteriatF!L24</f>
        <v>0</v>
      </c>
    </row>
    <row r="20" spans="1:14" ht="24" customHeight="1">
      <c r="A20" s="206" t="s">
        <v>36</v>
      </c>
      <c r="B20" s="207"/>
      <c r="C20" s="207"/>
      <c r="D20" s="140">
        <f>PaketitF!B31+AteriatF!B29</f>
        <v>0</v>
      </c>
      <c r="E20" s="140">
        <f>PaketitF!C31+AteriatF!C29</f>
        <v>0</v>
      </c>
      <c r="F20" s="140">
        <f>PaketitF!D31+AteriatF!D29</f>
        <v>0</v>
      </c>
      <c r="G20" s="140">
        <f>PaketitF!E31+AteriatF!E29</f>
        <v>0</v>
      </c>
      <c r="H20" s="140">
        <f>PaketitF!F31+AteriatF!F29</f>
        <v>0</v>
      </c>
      <c r="I20" s="140">
        <f>PaketitF!G31+AteriatF!G29</f>
        <v>0</v>
      </c>
      <c r="J20" s="140">
        <f>PaketitF!H31+AteriatF!H29</f>
        <v>0</v>
      </c>
      <c r="K20" s="140">
        <f>PaketitF!I31+AteriatF!I29</f>
        <v>0</v>
      </c>
      <c r="L20" s="140">
        <f>PaketitF!J31+AteriatF!J29</f>
        <v>0</v>
      </c>
      <c r="M20" s="140">
        <f>PaketitF!K31+AteriatF!K29</f>
        <v>0</v>
      </c>
      <c r="N20" s="142">
        <f>PaketitF!L31+AteriatF!L29</f>
        <v>0</v>
      </c>
    </row>
    <row r="21" spans="1:14" ht="24" customHeight="1" thickBot="1">
      <c r="A21" s="204" t="s">
        <v>53</v>
      </c>
      <c r="B21" s="205"/>
      <c r="C21" s="205"/>
      <c r="D21" s="28">
        <f>D18-D19-D20</f>
        <v>0</v>
      </c>
      <c r="E21" s="28">
        <f aca="true" t="shared" si="1" ref="E21:M21">E18-E19-E20</f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  <c r="N21" s="29">
        <f>N18-N19-N20</f>
        <v>0</v>
      </c>
    </row>
    <row r="22" ht="12" customHeight="1" thickBot="1"/>
    <row r="23" spans="1:10" ht="30.75" customHeight="1">
      <c r="A23" s="219" t="s">
        <v>41</v>
      </c>
      <c r="B23" s="220"/>
      <c r="C23" s="143">
        <f>'Lisäsivu, paketit'!N34</f>
        <v>0</v>
      </c>
      <c r="E23" s="221" t="s">
        <v>64</v>
      </c>
      <c r="F23" s="222"/>
      <c r="G23" s="222"/>
      <c r="H23" s="222"/>
      <c r="I23" s="222"/>
      <c r="J23" s="145"/>
    </row>
    <row r="24" spans="1:10" ht="30.75" customHeight="1" thickBot="1">
      <c r="A24" s="204" t="s">
        <v>40</v>
      </c>
      <c r="B24" s="205"/>
      <c r="C24" s="144">
        <f>AteriatF!M23</f>
        <v>0</v>
      </c>
      <c r="E24" s="198" t="s">
        <v>65</v>
      </c>
      <c r="F24" s="199"/>
      <c r="G24" s="199"/>
      <c r="H24" s="199"/>
      <c r="I24" s="199"/>
      <c r="J24" s="146"/>
    </row>
    <row r="25" spans="1:3" ht="18" customHeight="1">
      <c r="A25" s="76" t="s">
        <v>46</v>
      </c>
      <c r="B25" s="77"/>
      <c r="C25" s="78"/>
    </row>
    <row r="26" spans="1:14" ht="21.75" customHeight="1">
      <c r="A26" s="72" t="s">
        <v>37</v>
      </c>
      <c r="B26" s="72"/>
      <c r="C26" s="210"/>
      <c r="D26" s="210"/>
      <c r="E26" s="210"/>
      <c r="G26" s="72" t="s">
        <v>38</v>
      </c>
      <c r="H26" s="223"/>
      <c r="I26" s="223"/>
      <c r="J26" s="223"/>
      <c r="K26" s="223"/>
      <c r="L26" s="223"/>
      <c r="M26" s="223"/>
      <c r="N26" s="223"/>
    </row>
    <row r="27" ht="12" customHeight="1">
      <c r="I27" s="74"/>
    </row>
    <row r="28" spans="1:14" s="79" customFormat="1" ht="19.5" customHeight="1">
      <c r="A28" s="208" t="s">
        <v>50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</row>
    <row r="29" spans="1:9" s="79" customFormat="1" ht="16.5" customHeight="1">
      <c r="A29" s="80"/>
      <c r="I29" s="81"/>
    </row>
    <row r="30" s="79" customFormat="1" ht="12.75"/>
    <row r="31" ht="12.75">
      <c r="I31" s="79"/>
    </row>
  </sheetData>
  <sheetProtection password="CA31" sheet="1" selectLockedCells="1"/>
  <mergeCells count="33">
    <mergeCell ref="A21:C21"/>
    <mergeCell ref="E23:I23"/>
    <mergeCell ref="A18:C18"/>
    <mergeCell ref="A19:C19"/>
    <mergeCell ref="H26:N26"/>
    <mergeCell ref="B5:E5"/>
    <mergeCell ref="A16:B16"/>
    <mergeCell ref="I6:N6"/>
    <mergeCell ref="I7:N7"/>
    <mergeCell ref="C10:C11"/>
    <mergeCell ref="A12:B12"/>
    <mergeCell ref="B6:E6"/>
    <mergeCell ref="F10:F11"/>
    <mergeCell ref="A10:B11"/>
    <mergeCell ref="M10:M11"/>
    <mergeCell ref="B7:E7"/>
    <mergeCell ref="J10:J11"/>
    <mergeCell ref="K10:K11"/>
    <mergeCell ref="G10:G11"/>
    <mergeCell ref="E10:E11"/>
    <mergeCell ref="L10:L11"/>
    <mergeCell ref="I10:I11"/>
    <mergeCell ref="H10:H11"/>
    <mergeCell ref="E24:I24"/>
    <mergeCell ref="A13:B15"/>
    <mergeCell ref="D10:D11"/>
    <mergeCell ref="A24:B24"/>
    <mergeCell ref="A20:C20"/>
    <mergeCell ref="A28:N28"/>
    <mergeCell ref="A17:B17"/>
    <mergeCell ref="N10:N11"/>
    <mergeCell ref="C26:E26"/>
    <mergeCell ref="A23:B23"/>
  </mergeCells>
  <printOptions/>
  <pageMargins left="0.2755905511811024" right="0.2362204724409449" top="0" bottom="0" header="0.31496062992125984" footer="0.31496062992125984"/>
  <pageSetup horizontalDpi="1200" verticalDpi="1200" orientation="landscape" paperSize="9" scale="95" r:id="rId2"/>
  <headerFooter>
    <oddFooter>&amp;R&amp;8 561024          28.2.2020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laakkovi</dc:creator>
  <cp:keywords/>
  <dc:description/>
  <cp:lastModifiedBy>Vesterinen Elisa</cp:lastModifiedBy>
  <cp:lastPrinted>2020-03-05T11:03:16Z</cp:lastPrinted>
  <dcterms:created xsi:type="dcterms:W3CDTF">2011-04-11T05:09:24Z</dcterms:created>
  <dcterms:modified xsi:type="dcterms:W3CDTF">2021-03-02T10:14:49Z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1698710600</vt:i4>
  </property>
  <property fmtid="{D5CDD505-2E9C-101B-9397-08002B2CF9AE}" pid="3" name="_NewReviewCycle">
    <vt:lpwstr/>
  </property>
  <property fmtid="{D5CDD505-2E9C-101B-9397-08002B2CF9AE}" pid="4" name="_EmailSubject">
    <vt:lpwstr>Lomakkeita</vt:lpwstr>
  </property>
  <property fmtid="{D5CDD505-2E9C-101B-9397-08002B2CF9AE}" pid="5" name="_AuthorEmail">
    <vt:lpwstr>Vieno.Laakkonen@mavi.fi</vt:lpwstr>
  </property>
  <property fmtid="{D5CDD505-2E9C-101B-9397-08002B2CF9AE}" pid="6" name="_AuthorEmailDisplayName">
    <vt:lpwstr>Laakkonen Vieno (Mavi)</vt:lpwstr>
  </property>
  <property fmtid="{D5CDD505-2E9C-101B-9397-08002B2CF9AE}" pid="7" name="_PreviousAdHocReviewCycleID">
    <vt:i4>-1692940599</vt:i4>
  </property>
  <property fmtid="{D5CDD505-2E9C-101B-9397-08002B2CF9AE}" pid="8" name="_ReviewingToolsShownOnce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